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3ACC4A0A-8490-44C7-B3C1-BEF252D34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ผล" sheetId="11" r:id="rId1"/>
    <sheet name="งบหน้าสรุป" sheetId="12" r:id="rId2"/>
  </sheets>
  <definedNames>
    <definedName name="_xlnm.Print_Titles" localSheetId="0">สรุปผล!$3:$3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2" l="1"/>
  <c r="E10" i="12"/>
  <c r="D10" i="12"/>
  <c r="C10" i="12"/>
  <c r="H9" i="12"/>
  <c r="H10" i="12" s="1"/>
  <c r="F70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34" i="11"/>
  <c r="K24" i="11"/>
  <c r="G65" i="11"/>
  <c r="G64" i="11"/>
  <c r="G63" i="11"/>
  <c r="G62" i="11"/>
  <c r="G61" i="11"/>
  <c r="G60" i="11"/>
  <c r="G59" i="11"/>
  <c r="G58" i="11"/>
  <c r="G57" i="11"/>
  <c r="G56" i="11"/>
  <c r="G55" i="11"/>
  <c r="K70" i="11" l="1"/>
  <c r="G32" i="11"/>
  <c r="G33" i="11"/>
  <c r="G34" i="11"/>
  <c r="G35" i="11"/>
  <c r="G36" i="11"/>
  <c r="G37" i="11"/>
  <c r="G38" i="11"/>
  <c r="G39" i="11"/>
  <c r="G40" i="11"/>
  <c r="G41" i="11"/>
  <c r="G31" i="11"/>
  <c r="G30" i="11"/>
  <c r="G29" i="11"/>
  <c r="G28" i="11"/>
  <c r="G27" i="11"/>
  <c r="G26" i="11"/>
  <c r="G25" i="11"/>
  <c r="G24" i="11"/>
  <c r="G19" i="11"/>
  <c r="G20" i="11"/>
  <c r="G21" i="11"/>
  <c r="G22" i="11"/>
  <c r="G23" i="11"/>
  <c r="G18" i="11"/>
  <c r="G17" i="11"/>
  <c r="D70" i="11"/>
  <c r="C70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70" i="11" l="1"/>
</calcChain>
</file>

<file path=xl/sharedStrings.xml><?xml version="1.0" encoding="utf-8"?>
<sst xmlns="http://schemas.openxmlformats.org/spreadsheetml/2006/main" count="354" uniqueCount="216">
  <si>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</si>
  <si>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</si>
  <si>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</si>
  <si>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วิธีซื้อ/จ้าง</t>
  </si>
  <si>
    <t>เฉพาะเจาะจง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</si>
  <si>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</si>
  <si>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</si>
  <si>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</si>
  <si>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ผู้เสนอราคาและราคาที่เสนอ</t>
  </si>
  <si>
    <t>นายชนะพงศ์  สอนกลาง  7,500.00 บาท</t>
  </si>
  <si>
    <t>นายสำราญ  จันทาสูงเนิน  7,500.00 บาท</t>
  </si>
  <si>
    <t>นายบุญถม  โพธิชัยเลิศ  7,500.00 บาท</t>
  </si>
  <si>
    <t>จ้างเหมาบริการไถกลบบ่อขยะ</t>
  </si>
  <si>
    <t xml:space="preserve"> วงเงินที่จะซื้อหรือจ้าง (บาท) </t>
  </si>
  <si>
    <t xml:space="preserve"> ราคากลาง (บาท) </t>
  </si>
  <si>
    <t>เลขที่และวันที่ของสัญญา หรือ ข้อตกลงในการซื้อหรือจ้าง</t>
  </si>
  <si>
    <t>น.ส.สุภาวดี  นวลฉวี   8,000.00 บาท</t>
  </si>
  <si>
    <t>หจก.อินทรีย์ ประทาย   107,000.00 บาท</t>
  </si>
  <si>
    <t>นายสมรส  ทุมมา          5,000.00 บาท</t>
  </si>
  <si>
    <t>จัดซื้อวัสดุสำนักงาน สำนักปลัด</t>
  </si>
  <si>
    <t>จัดซื้อวัสดุสำนักงาน กองคลัง</t>
  </si>
  <si>
    <t>จัดซื้อวัสดุสำนักงาน กองช่าง</t>
  </si>
  <si>
    <t>จ้างเหมาประกอบอาหารและเครื่องดื่ม</t>
  </si>
  <si>
    <t>นายฉลอง  มั่นคง       7,500.00 บาท</t>
  </si>
  <si>
    <t>สรุปผลการดำเนินการจัดซื้อจัดจ้าง  ประจำเดือนกรกฎาคม  2568  ปีงบประมาณ พ.ศ.2568</t>
  </si>
  <si>
    <t>จัดซื้อวัสดุงานบ้านงานครัว  สำนักปลัด</t>
  </si>
  <si>
    <t>บจ.วงศ์สงวนสหวิศ             6,220.00 บาท</t>
  </si>
  <si>
    <t>จัดซื้อวัสดุไฟฟ้าและวิทยุ กองช่าง</t>
  </si>
  <si>
    <t>ร้านแสงชัยโทรทัศน์การไฟฟ้า      2,600.00  บาท</t>
  </si>
  <si>
    <t xml:space="preserve"> บจ.วงศ์สงวนสหวิศ        13,150.00  บาท</t>
  </si>
  <si>
    <t xml:space="preserve"> บจ.วงศ์สงวนสหวิศ        3,100.00  บาท</t>
  </si>
  <si>
    <t xml:space="preserve"> บจ.วงศ์สงวนสหวิศ        4,340.00  บาท</t>
  </si>
  <si>
    <t xml:space="preserve"> บจ.วงศ์สงวนสหวิศ        5,275.00  บาท</t>
  </si>
  <si>
    <t>จัดซื้อวัสดุสำนักงาน  กองการศึกษาฯ</t>
  </si>
  <si>
    <t xml:space="preserve"> บจ.วงศ์สงวนสหวิศ        4,130.00  บาท</t>
  </si>
  <si>
    <t>จัดซื้อเทียนพรรษาฯ ปี 2568</t>
  </si>
  <si>
    <t>ร้านไทยสืบสาน   19,790.00 บาท</t>
  </si>
  <si>
    <t>จัดซื้อวัสดุสำนักงาน ศพด.ลูกประดู่</t>
  </si>
  <si>
    <t xml:space="preserve"> บจ.วงศ์สงวนสหวิศ        8,580.00  บาท</t>
  </si>
  <si>
    <t>จัดซื้อวัสดุสำนักงาน ศพด.ดาวลูกไก่</t>
  </si>
  <si>
    <t xml:space="preserve"> บจ.วงศ์สงวนสหวิศ        9,025.00  บาท</t>
  </si>
  <si>
    <t>จัดซื้อวัสดุงานบ้านงานครัว  ศพด.ลูกประดู่</t>
  </si>
  <si>
    <t xml:space="preserve"> บจ.วงศ์สงวนสหวิศ        8,500.00  บาท</t>
  </si>
  <si>
    <t>จัดซื้อวัสดุงานบ้านงานครัว  ศพด.ดาวลูกไก่</t>
  </si>
  <si>
    <t xml:space="preserve"> บจ.วงศ์สงวนสหวิศ        5,739.00  บาท</t>
  </si>
  <si>
    <t>จัดซื้อวัสดุ โครงการรณรงค์ป้องกันการตั้งครรภ์ไม่พึงประสงค์ในวัยรุ่น</t>
  </si>
  <si>
    <t xml:space="preserve"> บจ.วงศ์สงวนสหวิศ        2,744.00  บาท</t>
  </si>
  <si>
    <t>จัดซื้อวัสดุคอมพิวเตอร์  สำนักปลัด</t>
  </si>
  <si>
    <t>ร้านศักดิ์ชาย คอมพิวเตอร์ 1,500.00 บาท</t>
  </si>
  <si>
    <t>จัดซื้อวัสดุโครงการอบรมอาสาสมัครท้องถิ่นรักษ์โลก</t>
  </si>
  <si>
    <t xml:space="preserve"> บจ.วงศ์สงวนสหวิศ        2,250.00  บาท</t>
  </si>
  <si>
    <t>จัดซื้อวัสดุคอมพิวเตอร์  กองคลัง</t>
  </si>
  <si>
    <t>บจ.ใต้ฟ้ามอเตอร์คอมพิวเตอร์             5,510.00 บาท.</t>
  </si>
  <si>
    <t>บจ.ใต้ฟ้ามอเตอร์คอมพิวเตอร์             13,080.00 บาท.</t>
  </si>
  <si>
    <t>จัดซื้อวัสดุคอมพิวเตอร์  กองการศึกษาฯ</t>
  </si>
  <si>
    <t>บจ.ใต้ฟ้ามอเตอร์คอมพิวเตอร์             4,380.00 บาท.</t>
  </si>
  <si>
    <t>จัดซื้อวัสดุก่อสร้าง  ศพด.ลูกประดู่</t>
  </si>
  <si>
    <t>ร้านสุภาพพร คอนกรีต    15,005.00 บาท.</t>
  </si>
  <si>
    <t>จัดซื้อวัสดุก่อสร้าง  ศพด.ดาวลูกไก่</t>
  </si>
  <si>
    <t>ร้านสุภาพพร คอนกรีต    23,984.00 บาท.</t>
  </si>
  <si>
    <t>จ้างขุดบ่อกักเก็บน้ำเสียโนนหัวหล่อน ม.9  บ้านลิ้นฟ้า</t>
  </si>
  <si>
    <t>นางเพ็ญพักตร์  สอนวงษ์แก้ว   12,500.00 บาท</t>
  </si>
  <si>
    <t>จ้างเหมาขุดวางท่อ PVC ม.9  บ้านลิ้นฟ้า</t>
  </si>
  <si>
    <t>นายนิคม  ไชยพล          9,500.00  บาท</t>
  </si>
  <si>
    <t>จ้างเหมาขุดวางท่อ PVC ม.2  บ้านช่องแมว</t>
  </si>
  <si>
    <t>นายนิคม  ไชยพล          6,500.00  บาท</t>
  </si>
  <si>
    <t>จ้างซ่อมแซมบำรุงรักษารถยนต์ส่วนกลาง  ขร 2388</t>
  </si>
  <si>
    <t>บจ.โตโยต้าทองรวยสีมา    1,366.12  บาท</t>
  </si>
  <si>
    <t>โรงพิมพ์เทพประทาย      576.00  บาท</t>
  </si>
  <si>
    <t>นางสาวนิภาพร  เจียมไธสง  3,600.00  บาท</t>
  </si>
  <si>
    <t>จ้างซ่อมแซมเครื่องปรับอากาศ (420-58-0017 , 420-64-0031)</t>
  </si>
  <si>
    <t>ร้านแม็คมาร์คช๊อป      13,000.00  บาท</t>
  </si>
  <si>
    <t>จ้างทำป้ายไวนิลโครงการคุณธรรม จริยธรรม แก่บุคลากรท้องถิ่น</t>
  </si>
  <si>
    <t>จ้างทำป้ายไวนิล โครงการรณรงค์และส่งเสริมการลดปริมาณขยะ</t>
  </si>
  <si>
    <t>จ้างทำป้ายโครงการ Big Cleaning Day</t>
  </si>
  <si>
    <t>จ้าซ่อมแซมเครื่องพ่นหมอกควัน  064-54-0006</t>
  </si>
  <si>
    <t>ร้าน 202 การ์เด้น        2,800.00  บาท</t>
  </si>
  <si>
    <t>จ้างก่อสร้างถนนหินคลุกสายจากหน้าบ้านนายเหรียญ  เสนอกลาง - คองอีสานเขียว  ม.4  บ้านดอนสั้น</t>
  </si>
  <si>
    <t>จ้างทำป้ายไวนิล โครงการรณรงค์ป้องกันการตั้งครรภ์ไม่พึงประสงค์</t>
  </si>
  <si>
    <t>จ้างประกอบอาหารและเครื่องดื่ม</t>
  </si>
  <si>
    <t>นางสนิท  พรมจันทร์         4,800.00  บาท</t>
  </si>
  <si>
    <t>นางบัวคำ  จันทาสูงเนิน    3,000.00  บาท</t>
  </si>
  <si>
    <t>จ้างทำป้ายไวนิล โครงการฝึกอบรมอาสาสมัครท้องถิ่นรักษ์โลก</t>
  </si>
  <si>
    <t>นางสนิท  พรมจันทร์         6,000.00  บาท</t>
  </si>
  <si>
    <t>จ้างเหมาขุดลอกรางระบายน้ำ    ม.10  บ้านคอกหมู</t>
  </si>
  <si>
    <t>นายนิคม  ไชยพล            22,000.00 บาท</t>
  </si>
  <si>
    <t>จ้างซ่อมแซมเครื่องปรับอากาศ (420-63-0028 , 420-64-0030)</t>
  </si>
  <si>
    <t>ร้านแม็คมาร์คช๊อป      6,400.00  บาท</t>
  </si>
  <si>
    <t>ปั้มรวงทอง   13,227.00 บาท</t>
  </si>
  <si>
    <t>จ้างวางท่อระบายน้ำจากนานางเพลา  โพธิ์หนอง - โนนหัวหล่อน  ม.9  บ้านลิ้นฟ้า</t>
  </si>
  <si>
    <t>นางสาวจุฬาลักษณ์  มะโนรมย์   292,000.00 บาท</t>
  </si>
  <si>
    <t>จ้างซ่อมแซมถนนหินคลุก สายจากโนนกระสัง - นานายสำรวย  ซาสุทสี  ม.6  บ้านหนองยาง</t>
  </si>
  <si>
    <t>นางปราณี  จันบัติ   329,000.00 บาท</t>
  </si>
  <si>
    <t>จ้างซ่อมแซมถนนหินคลุกจากโนนหัวหล่อน - โค้งล่องแก้ว     ม.9  บ้านลิ้นฟ้า</t>
  </si>
  <si>
    <t>หจก.อึ้งทงอิก คอนสตรัคชั่น   322,890.00 บาท</t>
  </si>
  <si>
    <t>จ้างก่อสร้างถนนหินคลุกสายเรียบคลองอีสานเขียวจากถนนลาดยาง - หนองคอกควาย  ม.9  บ้านลิ้นฟ้า</t>
  </si>
  <si>
    <t>นางบุญร่วม  จอดนอก   253,500.00 บาท</t>
  </si>
  <si>
    <t>จ้างก่อสร้างถนนหินคลุก สายจากคลองอีสานเขียว - นานางเรียน  สิทธิชัย  ม.9   บ้านลิ้นฟ้า</t>
  </si>
  <si>
    <t>นางบุญร่วม  จอดนอก   93,000.00 บาท</t>
  </si>
  <si>
    <t>จ้างก่อสร้างถนนหินคลุกก สายจากคลองอีสานเขียว - นานางสมพร  เหลาชัย  ม.7  บ้านโนนสมบูรณ์</t>
  </si>
  <si>
    <t>นางเพ็ญพักตร์  สอนวงษ์แก้ว   179,500.00 บาท</t>
  </si>
  <si>
    <t>จ้างก่อสร้างถนนหินคลุกก สายจากถนนลาดยางศาลปู่ตาบ้านช่องแมว - โนนตาลย  ม.7  บ้านโนนสมบูรณ์</t>
  </si>
  <si>
    <t>นางเพ็ญพักตร์  สอนวงษ์แก้ว   369,500.00 บาท</t>
  </si>
  <si>
    <t>จ้างก่อสร้างถนนหินคลุกก สายจากสวนหม่อน - ลำสะแทด  ม.7  บ้านโนนสมบูรณ์</t>
  </si>
  <si>
    <t>นางเพ็ญพักตร์  สอนวงษ์แก้ว   177,000.00 บาท</t>
  </si>
  <si>
    <t>จ้างวางท่อระบายน้ำจากบ้านนายเหรียญ  เสนอกลาง - คลองอีสานเขียว  ม.4  บ้านดอนสั้น</t>
  </si>
  <si>
    <t>หจก.อึ้งทงอิก คอนสตรัคชั่น   165,000.00 บาท</t>
  </si>
  <si>
    <t>จ้างก่อสร้างถนนคอนกรีตเสริมเหล็กสายจากบ้านนางด้วง  เกษแสนศรี - ฝายน้ำล้น  ม.4  บ้านดอนสั้น</t>
  </si>
  <si>
    <t>หจก.พรชนกสรณ์ พาณิชย์   220,000.00 บาท</t>
  </si>
  <si>
    <t>จ้างซ่อมแซมถนนคอนกรีตเสริมเหล็กสายจากบ้านนางยุพิน  บุไธง - นางบุญเหลือ  เก่งเดช  ม.1  บ้านหนองอ้อ</t>
  </si>
  <si>
    <t>หจก.อินทรีย์ ประทาย   184,000.00 บาท</t>
  </si>
  <si>
    <t>จ้างก่อสร้างถนนคอนกรีตเสริมเหล็กสายจากหน้าบ้านนายทองพูน  ฤทธิทิศ - บ้านนายสงวน  โกสุม  ม.2  บ้านช่องแมว</t>
  </si>
  <si>
    <t>หจก.อินทรีย์ ประทาย   471,500.00 บาท</t>
  </si>
  <si>
    <t>จ้างซ่อมแซมถนนคอนกรีตเสริมเหล็กสายหน้าบ้านนายสำลี  เย็นไธสง - บ้านนางวิวาห์  ฝาไธสง  ม.3  บ้านปลักแรต</t>
  </si>
  <si>
    <t>หจก.พรชนกสรณ์ พาณิชย์  142,000.00 บาท</t>
  </si>
  <si>
    <t>จ้างก่อสร้างถนนคอนกรีตเสริมเหล็กหน้าบ้านนายอารีย์  จูมเกษ - ที่สวนนายชำนาญ  นามดี  ม.9  บ้านลิ้นฟ้า</t>
  </si>
  <si>
    <t>หจก.พรชนกสรณ์ พาณิชย์  155,500.00 บาท</t>
  </si>
  <si>
    <t>จ้างก่อสร้างถนนคอนกรีตเสริมเหล็กสายจากสามแยกนานายประสิทธิ์  สืบสิงห์ - สามแยกโนนหัวหล่อน  ม.9  บ้านลิ้นฟ้า</t>
  </si>
  <si>
    <t>หจก.พรชนกสรณ์ พาณิชย์  485,000.00 บาท</t>
  </si>
  <si>
    <t>จ้างซ่อมแซมถนนคอนกรีตเสริมเหล็กสายจากบ้านนายสำลี  เย็นไธสง - นางโสภา  นิติกร  ม.3  บ้านปลักแรต</t>
  </si>
  <si>
    <t>จ้างก่อสร้างถนนคอนกรีตเสริมเหล็กสายจากบ้านนางบุญโฮม - บ้านนายวินัย  มูลติปฐม  ม.8  บ้านดอนใหญ่</t>
  </si>
  <si>
    <t>หจก.อินทรีย์ ประทาย   436,500.00 บาท</t>
  </si>
  <si>
    <t>หจก.อึ้งทงอิก คอนสตรัคชั่น  30,000.00  บาท</t>
  </si>
  <si>
    <t>จัดซื้อวัสดุเชื้อเพลิงและหล่อลื่น  ประจำเดือน ส.ค. 68</t>
  </si>
  <si>
    <t>ใบสั่งซื้อ                   เลขที่ 49/2568        วันที่  1 ก.ค. 2568</t>
  </si>
  <si>
    <t>ใบสั่งซื้อ                    เลขที่  50/2568         วันที่ 1 ก.ค. 2568</t>
  </si>
  <si>
    <t xml:space="preserve"> ใบสั่งซื้อ                   เลขที่  51/2568        วันที่ 9 ก.ค. 2568</t>
  </si>
  <si>
    <t>ใบสั่งซื้อ                    เลขที่ 52/2568         วันที่ 9 ก.ค. 2568</t>
  </si>
  <si>
    <t>ใบสั่งซื้อ                    เลขที่ 53/2568         วันที่ 9 ก.ค. 2568</t>
  </si>
  <si>
    <t>ใบสั่งซื้อ                   เลขที่ 54/2568        วันที่ 9 ก.ค. 2568</t>
  </si>
  <si>
    <t xml:space="preserve"> ใบสั่งซื้อ                    เลขที่ 55/2568         วันที่ 9 ก.ค. 2568</t>
  </si>
  <si>
    <t>ใบสั่งซื้อ                    เลขที่ 56/2568         วันที่ 9 ก.ค. 2568</t>
  </si>
  <si>
    <t>ใบสั่งซื้อ                     เลขที่ 57/2568        วันที่ 9 ก.ค. 2568</t>
  </si>
  <si>
    <t>ใบสั่งซื้อ                     เลขที่ 58/2568        วันที่ 19 มิ.ย. 2568</t>
  </si>
  <si>
    <t>ใบสั่งซื้อ                     เลขที่ 59/2568        วันที่ 9 ก.ค. 2568</t>
  </si>
  <si>
    <t>ใบสั่งซื้อ                     เลขที่ 61/2568        วันที่ 17 ก.ค. 2568</t>
  </si>
  <si>
    <t>ใบสั่งซื้อ                     เลขที่ 62/2568        วันที่ 23 ก.ค. 2568</t>
  </si>
  <si>
    <t>ใบสั่งซื้อ                     เลขที่ 63/2568        วันที่ 2 ก.ค. 2568</t>
  </si>
  <si>
    <t>ใบสั่งซื้อ                     เลขที่ 64/2568        วันที่ 29 ก.ค. 2568</t>
  </si>
  <si>
    <t>ใบสั่งซื้อ                     เลขที่ 65/2568        วันที่ 30 ก.ค. 2568</t>
  </si>
  <si>
    <t>ใบสั่งซื้อ                     เลขที่ 66/2568        วันที่ 30 ก.ค. 2568</t>
  </si>
  <si>
    <t>ใบสั่งซื้อ                     เลขที่ 67/2568        วันที่ 31 ก.ค. 2568</t>
  </si>
  <si>
    <t>ใบสั่งซื้อ                     เลขที่ 68/2568        วันที่ 31 ก.ค. 2568</t>
  </si>
  <si>
    <t xml:space="preserve">ใบสั่งจ้าง                   เลขที่ 120/2568      วันที่ 1 ก.ค. 2568                  </t>
  </si>
  <si>
    <t>ใบสั่งจ้าง                   เลขที่ 121/2568      วันที่ 1 ก.ค. 2568</t>
  </si>
  <si>
    <t>ใบสั่งจ้าง                   เลขที่ 122/2568      วันที่ 1 ก.ค. 2568</t>
  </si>
  <si>
    <t>ใบสั่งจ้าง                   เลขที่ 123/2568      วันที่ 3 ก.ค. 2568</t>
  </si>
  <si>
    <t>ใบสั่งจ้าง                   เลขที่ 124/2568      วันที่ 9 ก.ค. 2568</t>
  </si>
  <si>
    <t>ใบสั่งจ้าง                   เลขที่ 125/2568      วันที่ 9 ก.ค. 2568</t>
  </si>
  <si>
    <t>ใบสั่งจ้าง                   เลขที่ 126/2568      วันที่ 15 ก.ค. 2568</t>
  </si>
  <si>
    <t>ใบสั่งจ้าง                   เลขที่ 127/2568      วันที่ 15 ก.ค. 2568</t>
  </si>
  <si>
    <t>ใบสั่งจ้าง                   เลขที่ 128/2568      วันที่ 15 ก.ค. 2568</t>
  </si>
  <si>
    <t>ใบสั่งจ้าง                   เลขที่ 129/2568      วันที่ 15 ก.ค. 2568</t>
  </si>
  <si>
    <t>ใบสั่งจ้าง                   เลขที่ 130/2568      วันที่ 16 ก.ค. 2568</t>
  </si>
  <si>
    <t>ใบสั่งจ้าง                   เลขที่ 131/2568      วันที่ 17 ก.ค. 2568</t>
  </si>
  <si>
    <t>ใบสั่งจ้าง                   เลขที่ 132/2568      วันที่ 17 ก.ค. 2568</t>
  </si>
  <si>
    <t>ใบสั่งจ้าง                   เลขที่ 133/2568      วันที่ 22 ก.ค. 2568</t>
  </si>
  <si>
    <t>ใบสั่งจ้าง                   เลขที่ 134/2568      วันที่ 25 ก.ค. 2568</t>
  </si>
  <si>
    <t>ใบสั่งจ้าง                   เลขที่ 135/2568      วันที่ 25 ก.ค. 2568</t>
  </si>
  <si>
    <t>ใบสั่งจ้าง                   เลขที่ 136/2568      วันที่ 29 ก.ค. 2568</t>
  </si>
  <si>
    <t>ใบสั่งจ้าง                   เลขที่ 137/2568      วันที่ 30 ก.ค. 2568</t>
  </si>
  <si>
    <t>ใบสั่งจ้าง                  เลขที่ 138/2568      วันที่ 31 ก.ค. 2568</t>
  </si>
  <si>
    <t>ใบสั่งจ้าง                  เลขที่ 139/2568      วันที่ 31 ก.ค. 2568</t>
  </si>
  <si>
    <t>ใบสั่งจ้าง                  เลขที่ 140/2568      วันที่ 31 ก.ค. 2568</t>
  </si>
  <si>
    <t>ใบสั่งจ้าง                  เลขที่ 141/2568      วันที่ 31 ก.ค. 2568</t>
  </si>
  <si>
    <t>ใบสั่งจ้าง                  เลขที่ 142/2568      วันที่ 31 ก.ค. 2568</t>
  </si>
  <si>
    <t>ใบสั่งจ้าง                  เลขที่ 143/2568      วันที่ 31 ก.ค. 2568</t>
  </si>
  <si>
    <t>สัญญาซื้อขาย           เลขที่ 12/2568        วันที่ 1 ก.ค. 2568</t>
  </si>
  <si>
    <t>สัญญาจ้าง               เลขที่ 64/2568        วันที่ 1 ก.ค. 2568</t>
  </si>
  <si>
    <t>สัญญาจ้าง               เลขที่ 66/2568        วันที่ 3 ก.ค. 2568</t>
  </si>
  <si>
    <t>สัญญาจ้าง               เลขที่ 67/2568        วันที่ 4 ก.ค. 2568</t>
  </si>
  <si>
    <t>สัญญาจ้าง               เลขที่ 68/2568        วันที่ 4 ก.ค. 2568</t>
  </si>
  <si>
    <t>สัญญาจ้าง               เลขที่ 69/2568        วันที่ 14 ก.ค. 2568</t>
  </si>
  <si>
    <t>สัญญาจ้าง               เลขที่ 70/2568        วันที่ 14 ก.ค. 2568</t>
  </si>
  <si>
    <t>สัญญาจ้าง               เลขที่ 72/2568        วันที่ 16 ก.ค. 2568</t>
  </si>
  <si>
    <t>สัญญาจ้าง               เลขที่ 73/2568        วันที่ 22 ก.ค. 2568</t>
  </si>
  <si>
    <t>สัญญาจ้าง               เลขที่ 74/2568        วันที่ 23 ก.ค. 2568</t>
  </si>
  <si>
    <t>สัญญาจ้าง               เลขที่ 75/2568        วันที่ 23 ก.ค. 2568</t>
  </si>
  <si>
    <t>สัญญาจ้าง               เลขที่ 76/2568        วันที่ 25 ก.ค. 2568</t>
  </si>
  <si>
    <t>สัญญาจ้าง               เลขที่ 77/2568        วันที่ 25 ก.ค. 2568</t>
  </si>
  <si>
    <t>สัญญาจ้าง               เลขที่ 78/2568        วันที่ 25 ก.ค. 2568</t>
  </si>
  <si>
    <t>สัญญาจ้าง               เลขที่ 79/2568        วันที่ 30 ก.ค. 2568</t>
  </si>
  <si>
    <t>สัญญาจ้าง               เลขที่ 80/2568        วันที่ 30 ก.ค. 2568</t>
  </si>
  <si>
    <t>สัญญาจ้าง               เลขที่ 71/2568        วันที่ 14 ก.ค. 2568</t>
  </si>
  <si>
    <t>ใบสั่งซื้อ                     เลขที่ 60/2568        วันที่ 9 ก.ค. 2568</t>
  </si>
  <si>
    <t>สัญญาจ้าง               เลขที่ 65/2568        วันที่ 3 ก.ค. 2568</t>
  </si>
  <si>
    <t>จ้างเหมาคนงานประจำรถบรรทุกขยะ                            ประจำเดือน ส.ค. 68</t>
  </si>
  <si>
    <t>จ้างเหมาคนงานขับรถบรรทุกขยะ ประจำเดือน ส.ค. 68</t>
  </si>
  <si>
    <t>จ้างเหมาคนงานทำความสะอาด สนง.อบต. ประจำเดือน ส.ค. 68</t>
  </si>
  <si>
    <t>จ้างเหมาเวรยาม สนง.อบต.  ประจำเดือน ส.ค. 68</t>
  </si>
  <si>
    <t>งบหน้าสรุปผลการจัดซื้อจัดจ้าง  ประจำเดือนกรกฎาคม 2568  ปีงบประมาณ พ.ศ. 2568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</si>
  <si>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</si>
  <si>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</si>
  <si>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</si>
  <si>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</si>
  <si>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</si>
  <si>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</si>
  <si>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</si>
  <si>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</si>
  <si>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</si>
  <si>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</si>
  <si>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</si>
  <si>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</si>
  <si>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</si>
  <si>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</si>
  <si>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</si>
  <si>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ประจำเดือนกรกฎาคม  2568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</si>
  <si>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</si>
  <si>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</si>
  <si>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</si>
  <si>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(นางเรืองอุไร  มาตย์นอก)</t>
  </si>
  <si>
    <t>(นายอภินันท์  มโนรมย์)</t>
  </si>
  <si>
    <t>ผู้อำนวยการกองคลัง</t>
  </si>
  <si>
    <t>ผู้อำนวยการกองคลัง  รักษาราชการแทน</t>
  </si>
  <si>
    <t>นายกองค์การบริหารส่วนตำบลดอนมัน</t>
  </si>
  <si>
    <t>ปลัดองค์การบริหารส่วนตำบลดอนมัน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</si>
</sst>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  <font>
      <sz val="14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3" fillId="0" borderId="4" xfId="0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87" fontId="4" fillId="0" borderId="2" xfId="1" applyNumberFormat="1" applyFont="1" applyBorder="1" applyAlignment="1">
      <alignment horizontal="center"/>
    </xf>
    <xf numFmtId="43" fontId="4" fillId="0" borderId="2" xfId="1" applyFont="1" applyBorder="1"/>
    <xf numFmtId="0" fontId="4" fillId="0" borderId="5" xfId="0" applyFont="1" applyBorder="1"/>
    <xf numFmtId="43" fontId="4" fillId="0" borderId="6" xfId="1" applyFont="1" applyBorder="1"/>
    <xf numFmtId="0" fontId="4" fillId="0" borderId="7" xfId="0" applyFont="1" applyBorder="1"/>
    <xf numFmtId="43" fontId="4" fillId="0" borderId="0" xfId="1" applyFont="1" applyBorder="1"/>
    <xf numFmtId="0" fontId="4" fillId="0" borderId="2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43" fontId="3" fillId="0" borderId="4" xfId="1" applyFont="1" applyBorder="1"/>
    <xf numFmtId="0" fontId="3" fillId="0" borderId="8" xfId="0" applyFont="1" applyBorder="1" applyAlignment="1">
      <alignment horizontal="center"/>
    </xf>
    <xf numFmtId="43" fontId="3" fillId="0" borderId="10" xfId="1" applyFont="1" applyBorder="1"/>
    <xf numFmtId="0" fontId="3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187" fontId="3" fillId="0" borderId="0" xfId="1" applyNumberFormat="1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/>
    </xf>
    <xf numFmtId="43" fontId="4" fillId="0" borderId="0" xfId="1" applyFont="1"/>
    <xf numFmtId="187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87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3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4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43" fontId="6" fillId="0" borderId="0" xfId="0" applyNumberFormat="1" applyFont="1"/>
    <xf numFmtId="43" fontId="6" fillId="0" borderId="0" xfId="1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97"/>
  <sheetViews>
    <sheetView tabSelected="1" view="pageBreakPreview" topLeftCell="A43" zoomScaleNormal="100" zoomScaleSheetLayoutView="100" workbookViewId="0">
      <selection activeCell="F6" sqref="F6"/>
    </sheetView>
  </sheetViews>
  <sheetFormatPr defaultColWidth="9" defaultRowHeight="21.75" x14ac:dyDescent="0.5"/>
  <cols>
    <col min="1" max="1" width="5.375" style="53" bestFit="1" customWidth="1"/>
    <col min="2" max="2" width="21.25" style="37" customWidth="1"/>
    <col min="3" max="4" width="10.875" style="51" bestFit="1" customWidth="1"/>
    <col min="5" max="5" width="10.625" style="37" customWidth="1"/>
    <col min="6" max="7" width="17.875" style="53" customWidth="1"/>
    <col min="8" max="8" width="14.5" style="53" customWidth="1"/>
    <col min="9" max="9" width="14.25" style="37" customWidth="1"/>
    <col min="10" max="10" width="0" style="37" hidden="1" customWidth="1"/>
    <col min="11" max="11" width="13.75" style="37" hidden="1" customWidth="1"/>
    <col min="12" max="16384" width="9" style="37"/>
  </cols>
  <sheetData>
    <row r="1" spans="1:11" x14ac:dyDescent="0.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11" x14ac:dyDescent="0.5">
      <c r="A2" s="33" t="s">
        <v>24</v>
      </c>
      <c r="B2" s="33"/>
      <c r="C2" s="33"/>
      <c r="D2" s="33"/>
      <c r="E2" s="33"/>
      <c r="F2" s="33"/>
      <c r="G2" s="33"/>
      <c r="H2" s="33"/>
      <c r="I2" s="33"/>
    </row>
    <row r="3" spans="1:11" ht="87" x14ac:dyDescent="0.5">
      <c r="A3" s="38" t="s">
        <v>1</v>
      </c>
      <c r="B3" s="38" t="s">
        <v>2</v>
      </c>
      <c r="C3" s="39" t="s">
        <v>13</v>
      </c>
      <c r="D3" s="39" t="s">
        <v>14</v>
      </c>
      <c r="E3" s="38" t="s">
        <v>3</v>
      </c>
      <c r="F3" s="40" t="s">
        <v>8</v>
      </c>
      <c r="G3" s="40" t="s">
        <v>5</v>
      </c>
      <c r="H3" s="40" t="s">
        <v>6</v>
      </c>
      <c r="I3" s="40" t="s">
        <v>15</v>
      </c>
    </row>
    <row r="4" spans="1:11" ht="84.75" customHeight="1" x14ac:dyDescent="0.5">
      <c r="A4" s="41">
        <v>1</v>
      </c>
      <c r="B4" s="42" t="s">
        <v>25</v>
      </c>
      <c r="C4" s="43">
        <v>6220</v>
      </c>
      <c r="D4" s="43">
        <v>6220</v>
      </c>
      <c r="E4" s="44" t="s">
        <v>4</v>
      </c>
      <c r="F4" s="45" t="s">
        <v>26</v>
      </c>
      <c r="G4" s="45" t="str">
        <f>F4</f>
        <v>บจ.วงศ์สงวนสหวิศ             6,220.00 บาท</v>
      </c>
      <c r="H4" s="46" t="s">
        <v>7</v>
      </c>
      <c r="I4" s="45" t="s">
        <v>124</v>
      </c>
    </row>
    <row r="5" spans="1:11" ht="84.75" customHeight="1" x14ac:dyDescent="0.5">
      <c r="A5" s="38">
        <v>2</v>
      </c>
      <c r="B5" s="45" t="s">
        <v>27</v>
      </c>
      <c r="C5" s="47">
        <v>2600</v>
      </c>
      <c r="D5" s="47">
        <v>2600</v>
      </c>
      <c r="E5" s="38" t="s">
        <v>4</v>
      </c>
      <c r="F5" s="45" t="s">
        <v>28</v>
      </c>
      <c r="G5" s="45" t="str">
        <f>F5</f>
        <v>ร้านแสงชัยโทรทัศน์การไฟฟ้า      2,600.00  บาท</v>
      </c>
      <c r="H5" s="45" t="s">
        <v>7</v>
      </c>
      <c r="I5" s="45" t="s">
        <v>125</v>
      </c>
    </row>
    <row r="6" spans="1:11" ht="84.75" customHeight="1" x14ac:dyDescent="0.5">
      <c r="A6" s="44">
        <v>3</v>
      </c>
      <c r="B6" s="45" t="s">
        <v>20</v>
      </c>
      <c r="C6" s="47">
        <v>13150</v>
      </c>
      <c r="D6" s="47">
        <v>13150</v>
      </c>
      <c r="E6" s="38" t="s">
        <v>4</v>
      </c>
      <c r="F6" s="45" t="s">
        <v>29</v>
      </c>
      <c r="G6" s="45" t="str">
        <f>F6</f>
        <v xml:space="preserve"> บจ.วงศ์สงวนสหวิศ        13,150.00  บาท</v>
      </c>
      <c r="H6" s="45" t="s">
        <v>7</v>
      </c>
      <c r="I6" s="45" t="s">
        <v>126</v>
      </c>
    </row>
    <row r="7" spans="1:11" ht="84.75" customHeight="1" x14ac:dyDescent="0.5">
      <c r="A7" s="38">
        <v>4</v>
      </c>
      <c r="B7" s="45" t="s">
        <v>21</v>
      </c>
      <c r="C7" s="47">
        <v>3100</v>
      </c>
      <c r="D7" s="47">
        <v>3100</v>
      </c>
      <c r="E7" s="38" t="s">
        <v>4</v>
      </c>
      <c r="F7" s="45" t="s">
        <v>30</v>
      </c>
      <c r="G7" s="45" t="str">
        <f>F7</f>
        <v xml:space="preserve"> บจ.วงศ์สงวนสหวิศ        3,100.00  บาท</v>
      </c>
      <c r="H7" s="45" t="s">
        <v>7</v>
      </c>
      <c r="I7" s="45" t="s">
        <v>127</v>
      </c>
    </row>
    <row r="8" spans="1:11" ht="84.75" customHeight="1" x14ac:dyDescent="0.5">
      <c r="A8" s="44">
        <v>5</v>
      </c>
      <c r="B8" s="45" t="s">
        <v>19</v>
      </c>
      <c r="C8" s="48">
        <v>4340</v>
      </c>
      <c r="D8" s="48">
        <v>4340</v>
      </c>
      <c r="E8" s="41" t="s">
        <v>4</v>
      </c>
      <c r="F8" s="45" t="s">
        <v>31</v>
      </c>
      <c r="G8" s="45" t="str">
        <f t="shared" ref="G8:G54" si="0">F8</f>
        <v xml:space="preserve"> บจ.วงศ์สงวนสหวิศ        4,340.00  บาท</v>
      </c>
      <c r="H8" s="46" t="s">
        <v>7</v>
      </c>
      <c r="I8" s="46" t="s">
        <v>128</v>
      </c>
    </row>
    <row r="9" spans="1:11" ht="91.5" customHeight="1" x14ac:dyDescent="0.5">
      <c r="A9" s="38">
        <v>6</v>
      </c>
      <c r="B9" s="45" t="s">
        <v>25</v>
      </c>
      <c r="C9" s="49">
        <v>5275</v>
      </c>
      <c r="D9" s="49">
        <v>5275</v>
      </c>
      <c r="E9" s="38" t="s">
        <v>4</v>
      </c>
      <c r="F9" s="45" t="s">
        <v>32</v>
      </c>
      <c r="G9" s="45" t="str">
        <f t="shared" si="0"/>
        <v xml:space="preserve"> บจ.วงศ์สงวนสหวิศ        5,275.00  บาท</v>
      </c>
      <c r="H9" s="45" t="s">
        <v>7</v>
      </c>
      <c r="I9" s="45" t="s">
        <v>129</v>
      </c>
    </row>
    <row r="10" spans="1:11" ht="94.5" customHeight="1" x14ac:dyDescent="0.5">
      <c r="A10" s="44">
        <v>7</v>
      </c>
      <c r="B10" s="45" t="s">
        <v>33</v>
      </c>
      <c r="C10" s="39">
        <v>4130</v>
      </c>
      <c r="D10" s="39">
        <v>4130</v>
      </c>
      <c r="E10" s="38" t="s">
        <v>4</v>
      </c>
      <c r="F10" s="45" t="s">
        <v>34</v>
      </c>
      <c r="G10" s="45" t="str">
        <f t="shared" si="0"/>
        <v xml:space="preserve"> บจ.วงศ์สงวนสหวิศ        4,130.00  บาท</v>
      </c>
      <c r="H10" s="45" t="s">
        <v>7</v>
      </c>
      <c r="I10" s="45" t="s">
        <v>130</v>
      </c>
    </row>
    <row r="11" spans="1:11" ht="92.25" customHeight="1" x14ac:dyDescent="0.5">
      <c r="A11" s="38">
        <v>8</v>
      </c>
      <c r="B11" s="45" t="s">
        <v>35</v>
      </c>
      <c r="C11" s="39">
        <v>19790</v>
      </c>
      <c r="D11" s="39">
        <v>19790</v>
      </c>
      <c r="E11" s="38" t="s">
        <v>4</v>
      </c>
      <c r="F11" s="45" t="s">
        <v>36</v>
      </c>
      <c r="G11" s="45" t="str">
        <f t="shared" si="0"/>
        <v>ร้านไทยสืบสาน   19,790.00 บาท</v>
      </c>
      <c r="H11" s="46" t="s">
        <v>7</v>
      </c>
      <c r="I11" s="45" t="s">
        <v>131</v>
      </c>
    </row>
    <row r="12" spans="1:11" ht="87" customHeight="1" x14ac:dyDescent="0.5">
      <c r="A12" s="38">
        <v>9</v>
      </c>
      <c r="B12" s="45" t="s">
        <v>37</v>
      </c>
      <c r="C12" s="39">
        <v>8580</v>
      </c>
      <c r="D12" s="39">
        <v>8580</v>
      </c>
      <c r="E12" s="38" t="s">
        <v>4</v>
      </c>
      <c r="F12" s="45" t="s">
        <v>38</v>
      </c>
      <c r="G12" s="45" t="str">
        <f t="shared" si="0"/>
        <v xml:space="preserve"> บจ.วงศ์สงวนสหวิศ        8,580.00  บาท</v>
      </c>
      <c r="H12" s="45" t="s">
        <v>7</v>
      </c>
      <c r="I12" s="45" t="s">
        <v>132</v>
      </c>
    </row>
    <row r="13" spans="1:11" ht="85.5" customHeight="1" x14ac:dyDescent="0.5">
      <c r="A13" s="38">
        <v>10</v>
      </c>
      <c r="B13" s="45" t="s">
        <v>39</v>
      </c>
      <c r="C13" s="39">
        <v>9025</v>
      </c>
      <c r="D13" s="39">
        <v>9025</v>
      </c>
      <c r="E13" s="38" t="s">
        <v>4</v>
      </c>
      <c r="F13" s="45" t="s">
        <v>40</v>
      </c>
      <c r="G13" s="45" t="str">
        <f t="shared" si="0"/>
        <v xml:space="preserve"> บจ.วงศ์สงวนสหวิศ        9,025.00  บาท</v>
      </c>
      <c r="H13" s="46" t="s">
        <v>7</v>
      </c>
      <c r="I13" s="45" t="s">
        <v>133</v>
      </c>
    </row>
    <row r="14" spans="1:11" ht="85.5" customHeight="1" x14ac:dyDescent="0.5">
      <c r="A14" s="44">
        <v>11</v>
      </c>
      <c r="B14" s="45" t="s">
        <v>41</v>
      </c>
      <c r="C14" s="39">
        <v>8500</v>
      </c>
      <c r="D14" s="39">
        <v>8500</v>
      </c>
      <c r="E14" s="38" t="s">
        <v>4</v>
      </c>
      <c r="F14" s="45" t="s">
        <v>42</v>
      </c>
      <c r="G14" s="45" t="str">
        <f t="shared" si="0"/>
        <v xml:space="preserve"> บจ.วงศ์สงวนสหวิศ        8,500.00  บาท</v>
      </c>
      <c r="H14" s="46" t="s">
        <v>7</v>
      </c>
      <c r="I14" s="45" t="s">
        <v>134</v>
      </c>
    </row>
    <row r="15" spans="1:11" ht="85.5" customHeight="1" x14ac:dyDescent="0.5">
      <c r="A15" s="38">
        <v>12</v>
      </c>
      <c r="B15" s="45" t="s">
        <v>43</v>
      </c>
      <c r="C15" s="39">
        <v>5739</v>
      </c>
      <c r="D15" s="39">
        <v>5739</v>
      </c>
      <c r="E15" s="38" t="s">
        <v>4</v>
      </c>
      <c r="F15" s="45" t="s">
        <v>44</v>
      </c>
      <c r="G15" s="45" t="str">
        <f t="shared" si="0"/>
        <v xml:space="preserve"> บจ.วงศ์สงวนสหวิศ        5,739.00  บาท</v>
      </c>
      <c r="H15" s="46" t="s">
        <v>7</v>
      </c>
      <c r="I15" s="45" t="s">
        <v>184</v>
      </c>
      <c r="K15" s="50"/>
    </row>
    <row r="16" spans="1:11" ht="85.5" customHeight="1" x14ac:dyDescent="0.5">
      <c r="A16" s="44">
        <v>13</v>
      </c>
      <c r="B16" s="45" t="s">
        <v>45</v>
      </c>
      <c r="C16" s="39">
        <v>2744</v>
      </c>
      <c r="D16" s="39">
        <v>2744</v>
      </c>
      <c r="E16" s="38" t="s">
        <v>4</v>
      </c>
      <c r="F16" s="45" t="s">
        <v>46</v>
      </c>
      <c r="G16" s="45" t="str">
        <f t="shared" si="0"/>
        <v xml:space="preserve"> บจ.วงศ์สงวนสหวิศ        2,744.00  บาท</v>
      </c>
      <c r="H16" s="46" t="s">
        <v>7</v>
      </c>
      <c r="I16" s="45" t="s">
        <v>135</v>
      </c>
    </row>
    <row r="17" spans="1:11" ht="85.5" customHeight="1" x14ac:dyDescent="0.5">
      <c r="A17" s="38">
        <v>14</v>
      </c>
      <c r="B17" s="45" t="s">
        <v>47</v>
      </c>
      <c r="C17" s="39">
        <v>1500</v>
      </c>
      <c r="D17" s="39">
        <v>1500</v>
      </c>
      <c r="E17" s="38" t="s">
        <v>4</v>
      </c>
      <c r="F17" s="45" t="s">
        <v>48</v>
      </c>
      <c r="G17" s="45" t="str">
        <f>F17</f>
        <v>ร้านศักดิ์ชาย คอมพิวเตอร์ 1,500.00 บาท</v>
      </c>
      <c r="H17" s="46" t="s">
        <v>7</v>
      </c>
      <c r="I17" s="45" t="s">
        <v>136</v>
      </c>
    </row>
    <row r="18" spans="1:11" ht="85.5" customHeight="1" x14ac:dyDescent="0.5">
      <c r="A18" s="38">
        <v>15</v>
      </c>
      <c r="B18" s="45" t="s">
        <v>49</v>
      </c>
      <c r="C18" s="39">
        <v>2250</v>
      </c>
      <c r="D18" s="39">
        <v>2250</v>
      </c>
      <c r="E18" s="38" t="s">
        <v>4</v>
      </c>
      <c r="F18" s="45" t="s">
        <v>50</v>
      </c>
      <c r="G18" s="45" t="str">
        <f>F18</f>
        <v xml:space="preserve"> บจ.วงศ์สงวนสหวิศ        2,250.00  บาท</v>
      </c>
      <c r="H18" s="45" t="s">
        <v>7</v>
      </c>
      <c r="I18" s="45" t="s">
        <v>137</v>
      </c>
    </row>
    <row r="19" spans="1:11" ht="85.5" customHeight="1" x14ac:dyDescent="0.5">
      <c r="A19" s="38">
        <v>16</v>
      </c>
      <c r="B19" s="45" t="s">
        <v>51</v>
      </c>
      <c r="C19" s="39">
        <v>5510</v>
      </c>
      <c r="D19" s="39">
        <v>5510</v>
      </c>
      <c r="E19" s="38" t="s">
        <v>4</v>
      </c>
      <c r="F19" s="45" t="s">
        <v>52</v>
      </c>
      <c r="G19" s="45" t="str">
        <f t="shared" ref="G19:G41" si="1">F19</f>
        <v>บจ.ใต้ฟ้ามอเตอร์คอมพิวเตอร์             5,510.00 บาท.</v>
      </c>
      <c r="H19" s="46" t="s">
        <v>7</v>
      </c>
      <c r="I19" s="45" t="s">
        <v>138</v>
      </c>
    </row>
    <row r="20" spans="1:11" ht="85.5" customHeight="1" x14ac:dyDescent="0.5">
      <c r="A20" s="44">
        <v>17</v>
      </c>
      <c r="B20" s="45" t="s">
        <v>47</v>
      </c>
      <c r="C20" s="39">
        <v>13080</v>
      </c>
      <c r="D20" s="39">
        <v>13080</v>
      </c>
      <c r="E20" s="38" t="s">
        <v>4</v>
      </c>
      <c r="F20" s="45" t="s">
        <v>53</v>
      </c>
      <c r="G20" s="45" t="str">
        <f t="shared" si="1"/>
        <v>บจ.ใต้ฟ้ามอเตอร์คอมพิวเตอร์             13,080.00 บาท.</v>
      </c>
      <c r="H20" s="46" t="s">
        <v>7</v>
      </c>
      <c r="I20" s="45" t="s">
        <v>139</v>
      </c>
    </row>
    <row r="21" spans="1:11" ht="85.5" customHeight="1" x14ac:dyDescent="0.5">
      <c r="A21" s="38">
        <v>18</v>
      </c>
      <c r="B21" s="45" t="s">
        <v>54</v>
      </c>
      <c r="C21" s="39">
        <v>4380</v>
      </c>
      <c r="D21" s="39">
        <v>4380</v>
      </c>
      <c r="E21" s="38" t="s">
        <v>4</v>
      </c>
      <c r="F21" s="45" t="s">
        <v>55</v>
      </c>
      <c r="G21" s="45" t="str">
        <f t="shared" si="1"/>
        <v>บจ.ใต้ฟ้ามอเตอร์คอมพิวเตอร์             4,380.00 บาท.</v>
      </c>
      <c r="H21" s="46" t="s">
        <v>7</v>
      </c>
      <c r="I21" s="45" t="s">
        <v>140</v>
      </c>
    </row>
    <row r="22" spans="1:11" ht="85.5" customHeight="1" x14ac:dyDescent="0.5">
      <c r="A22" s="44">
        <v>19</v>
      </c>
      <c r="B22" s="45" t="s">
        <v>56</v>
      </c>
      <c r="C22" s="39">
        <v>15005</v>
      </c>
      <c r="D22" s="39">
        <v>15005</v>
      </c>
      <c r="E22" s="38" t="s">
        <v>4</v>
      </c>
      <c r="F22" s="45" t="s">
        <v>57</v>
      </c>
      <c r="G22" s="45" t="str">
        <f t="shared" si="1"/>
        <v>ร้านสุภาพพร คอนกรีต    15,005.00 บาท.</v>
      </c>
      <c r="H22" s="46" t="s">
        <v>7</v>
      </c>
      <c r="I22" s="45" t="s">
        <v>141</v>
      </c>
    </row>
    <row r="23" spans="1:11" ht="85.5" customHeight="1" x14ac:dyDescent="0.5">
      <c r="A23" s="38">
        <v>20</v>
      </c>
      <c r="B23" s="45" t="s">
        <v>58</v>
      </c>
      <c r="C23" s="39">
        <v>23984</v>
      </c>
      <c r="D23" s="39">
        <v>23984</v>
      </c>
      <c r="E23" s="38" t="s">
        <v>4</v>
      </c>
      <c r="F23" s="45" t="s">
        <v>59</v>
      </c>
      <c r="G23" s="45" t="str">
        <f t="shared" si="1"/>
        <v>ร้านสุภาพพร คอนกรีต    23,984.00 บาท.</v>
      </c>
      <c r="H23" s="46" t="s">
        <v>7</v>
      </c>
      <c r="I23" s="45" t="s">
        <v>142</v>
      </c>
    </row>
    <row r="24" spans="1:11" ht="85.5" customHeight="1" x14ac:dyDescent="0.5">
      <c r="A24" s="38">
        <v>21</v>
      </c>
      <c r="B24" s="45" t="s">
        <v>60</v>
      </c>
      <c r="C24" s="39">
        <v>12900</v>
      </c>
      <c r="D24" s="39">
        <v>12900</v>
      </c>
      <c r="E24" s="38" t="s">
        <v>4</v>
      </c>
      <c r="F24" s="45" t="s">
        <v>61</v>
      </c>
      <c r="G24" s="45" t="str">
        <f t="shared" si="1"/>
        <v>นางเพ็ญพักตร์  สอนวงษ์แก้ว   12,500.00 บาท</v>
      </c>
      <c r="H24" s="45" t="s">
        <v>7</v>
      </c>
      <c r="I24" s="45" t="s">
        <v>143</v>
      </c>
      <c r="K24" s="50">
        <f>D24-12500</f>
        <v>400</v>
      </c>
    </row>
    <row r="25" spans="1:11" ht="85.5" customHeight="1" x14ac:dyDescent="0.5">
      <c r="A25" s="38">
        <v>22</v>
      </c>
      <c r="B25" s="45" t="s">
        <v>62</v>
      </c>
      <c r="C25" s="39">
        <v>9500</v>
      </c>
      <c r="D25" s="39">
        <v>9500</v>
      </c>
      <c r="E25" s="38" t="s">
        <v>4</v>
      </c>
      <c r="F25" s="45" t="s">
        <v>63</v>
      </c>
      <c r="G25" s="45" t="str">
        <f t="shared" si="1"/>
        <v>นายนิคม  ไชยพล          9,500.00  บาท</v>
      </c>
      <c r="H25" s="46" t="s">
        <v>7</v>
      </c>
      <c r="I25" s="45" t="s">
        <v>144</v>
      </c>
    </row>
    <row r="26" spans="1:11" ht="85.5" customHeight="1" x14ac:dyDescent="0.5">
      <c r="A26" s="44">
        <v>23</v>
      </c>
      <c r="B26" s="45" t="s">
        <v>64</v>
      </c>
      <c r="C26" s="39">
        <v>6500</v>
      </c>
      <c r="D26" s="39">
        <v>6500</v>
      </c>
      <c r="E26" s="38" t="s">
        <v>4</v>
      </c>
      <c r="F26" s="45" t="s">
        <v>65</v>
      </c>
      <c r="G26" s="45" t="str">
        <f t="shared" si="1"/>
        <v>นายนิคม  ไชยพล          6,500.00  บาท</v>
      </c>
      <c r="H26" s="46" t="s">
        <v>7</v>
      </c>
      <c r="I26" s="45" t="s">
        <v>145</v>
      </c>
    </row>
    <row r="27" spans="1:11" ht="85.5" customHeight="1" x14ac:dyDescent="0.5">
      <c r="A27" s="38">
        <v>24</v>
      </c>
      <c r="B27" s="45" t="s">
        <v>66</v>
      </c>
      <c r="C27" s="39">
        <v>1366.12</v>
      </c>
      <c r="D27" s="39">
        <v>1366.12</v>
      </c>
      <c r="E27" s="38" t="s">
        <v>4</v>
      </c>
      <c r="F27" s="45" t="s">
        <v>67</v>
      </c>
      <c r="G27" s="45" t="str">
        <f t="shared" si="1"/>
        <v>บจ.โตโยต้าทองรวยสีมา    1,366.12  บาท</v>
      </c>
      <c r="H27" s="46" t="s">
        <v>7</v>
      </c>
      <c r="I27" s="45" t="s">
        <v>146</v>
      </c>
    </row>
    <row r="28" spans="1:11" ht="85.5" customHeight="1" x14ac:dyDescent="0.5">
      <c r="A28" s="44">
        <v>25</v>
      </c>
      <c r="B28" s="45" t="s">
        <v>73</v>
      </c>
      <c r="C28" s="39">
        <v>576</v>
      </c>
      <c r="D28" s="39">
        <v>576</v>
      </c>
      <c r="E28" s="38" t="s">
        <v>4</v>
      </c>
      <c r="F28" s="45" t="s">
        <v>68</v>
      </c>
      <c r="G28" s="45" t="str">
        <f t="shared" si="1"/>
        <v>โรงพิมพ์เทพประทาย      576.00  บาท</v>
      </c>
      <c r="H28" s="46" t="s">
        <v>7</v>
      </c>
      <c r="I28" s="45" t="s">
        <v>147</v>
      </c>
    </row>
    <row r="29" spans="1:11" ht="85.5" customHeight="1" x14ac:dyDescent="0.5">
      <c r="A29" s="38">
        <v>26</v>
      </c>
      <c r="B29" s="45" t="s">
        <v>22</v>
      </c>
      <c r="C29" s="39">
        <v>3600</v>
      </c>
      <c r="D29" s="39">
        <v>3600</v>
      </c>
      <c r="E29" s="38" t="s">
        <v>4</v>
      </c>
      <c r="F29" s="45" t="s">
        <v>69</v>
      </c>
      <c r="G29" s="45" t="str">
        <f t="shared" si="1"/>
        <v>นางสาวนิภาพร  เจียมไธสง  3,600.00  บาท</v>
      </c>
      <c r="H29" s="46" t="s">
        <v>7</v>
      </c>
      <c r="I29" s="45" t="s">
        <v>148</v>
      </c>
    </row>
    <row r="30" spans="1:11" ht="85.5" customHeight="1" x14ac:dyDescent="0.5">
      <c r="A30" s="44">
        <v>27</v>
      </c>
      <c r="B30" s="45" t="s">
        <v>70</v>
      </c>
      <c r="C30" s="39">
        <v>13000</v>
      </c>
      <c r="D30" s="39">
        <v>13000</v>
      </c>
      <c r="E30" s="38" t="s">
        <v>4</v>
      </c>
      <c r="F30" s="45" t="s">
        <v>71</v>
      </c>
      <c r="G30" s="45" t="str">
        <f t="shared" si="1"/>
        <v>ร้านแม็คมาร์คช๊อป      13,000.00  บาท</v>
      </c>
      <c r="H30" s="46" t="s">
        <v>7</v>
      </c>
      <c r="I30" s="45" t="s">
        <v>149</v>
      </c>
    </row>
    <row r="31" spans="1:11" ht="85.5" customHeight="1" x14ac:dyDescent="0.5">
      <c r="A31" s="38">
        <v>28</v>
      </c>
      <c r="B31" s="45" t="s">
        <v>72</v>
      </c>
      <c r="C31" s="39">
        <v>576</v>
      </c>
      <c r="D31" s="39">
        <v>576</v>
      </c>
      <c r="E31" s="38" t="s">
        <v>4</v>
      </c>
      <c r="F31" s="45" t="s">
        <v>68</v>
      </c>
      <c r="G31" s="45" t="str">
        <f t="shared" si="1"/>
        <v>โรงพิมพ์เทพประทาย      576.00  บาท</v>
      </c>
      <c r="H31" s="46" t="s">
        <v>7</v>
      </c>
      <c r="I31" s="45" t="s">
        <v>150</v>
      </c>
    </row>
    <row r="32" spans="1:11" ht="85.5" customHeight="1" x14ac:dyDescent="0.5">
      <c r="A32" s="44">
        <v>29</v>
      </c>
      <c r="B32" s="45" t="s">
        <v>74</v>
      </c>
      <c r="C32" s="39">
        <v>576</v>
      </c>
      <c r="D32" s="39">
        <v>576</v>
      </c>
      <c r="E32" s="38" t="s">
        <v>4</v>
      </c>
      <c r="F32" s="45" t="s">
        <v>68</v>
      </c>
      <c r="G32" s="45" t="str">
        <f t="shared" si="1"/>
        <v>โรงพิมพ์เทพประทาย      576.00  บาท</v>
      </c>
      <c r="H32" s="46" t="s">
        <v>7</v>
      </c>
      <c r="I32" s="45" t="s">
        <v>151</v>
      </c>
    </row>
    <row r="33" spans="1:11" ht="85.5" customHeight="1" x14ac:dyDescent="0.5">
      <c r="A33" s="38">
        <v>30</v>
      </c>
      <c r="B33" s="45" t="s">
        <v>75</v>
      </c>
      <c r="C33" s="39">
        <v>2800</v>
      </c>
      <c r="D33" s="39">
        <v>2800</v>
      </c>
      <c r="E33" s="38" t="s">
        <v>4</v>
      </c>
      <c r="F33" s="45" t="s">
        <v>76</v>
      </c>
      <c r="G33" s="45" t="str">
        <f t="shared" si="1"/>
        <v>ร้าน 202 การ์เด้น        2,800.00  บาท</v>
      </c>
      <c r="H33" s="46" t="s">
        <v>7</v>
      </c>
      <c r="I33" s="45" t="s">
        <v>152</v>
      </c>
    </row>
    <row r="34" spans="1:11" ht="85.5" customHeight="1" x14ac:dyDescent="0.5">
      <c r="A34" s="44">
        <v>31</v>
      </c>
      <c r="B34" s="45" t="s">
        <v>77</v>
      </c>
      <c r="C34" s="39">
        <v>30900</v>
      </c>
      <c r="D34" s="39">
        <v>30600</v>
      </c>
      <c r="E34" s="38" t="s">
        <v>4</v>
      </c>
      <c r="F34" s="45" t="s">
        <v>122</v>
      </c>
      <c r="G34" s="45" t="str">
        <f t="shared" si="1"/>
        <v>หจก.อึ้งทงอิก คอนสตรัคชั่น  30,000.00  บาท</v>
      </c>
      <c r="H34" s="46" t="s">
        <v>7</v>
      </c>
      <c r="I34" s="45" t="s">
        <v>153</v>
      </c>
      <c r="K34" s="50">
        <f>D34-30000</f>
        <v>600</v>
      </c>
    </row>
    <row r="35" spans="1:11" ht="85.5" customHeight="1" x14ac:dyDescent="0.5">
      <c r="A35" s="38">
        <v>32</v>
      </c>
      <c r="B35" s="45" t="s">
        <v>78</v>
      </c>
      <c r="C35" s="39">
        <v>576</v>
      </c>
      <c r="D35" s="39">
        <v>576</v>
      </c>
      <c r="E35" s="38" t="s">
        <v>4</v>
      </c>
      <c r="F35" s="45" t="s">
        <v>68</v>
      </c>
      <c r="G35" s="45" t="str">
        <f t="shared" si="1"/>
        <v>โรงพิมพ์เทพประทาย      576.00  บาท</v>
      </c>
      <c r="H35" s="46" t="s">
        <v>7</v>
      </c>
      <c r="I35" s="45" t="s">
        <v>154</v>
      </c>
    </row>
    <row r="36" spans="1:11" ht="85.5" customHeight="1" x14ac:dyDescent="0.5">
      <c r="A36" s="38">
        <v>33</v>
      </c>
      <c r="B36" s="45" t="s">
        <v>79</v>
      </c>
      <c r="C36" s="39">
        <v>4800</v>
      </c>
      <c r="D36" s="39">
        <v>4800</v>
      </c>
      <c r="E36" s="38" t="s">
        <v>4</v>
      </c>
      <c r="F36" s="45" t="s">
        <v>80</v>
      </c>
      <c r="G36" s="45" t="str">
        <f t="shared" si="1"/>
        <v>นางสนิท  พรมจันทร์         4,800.00  บาท</v>
      </c>
      <c r="H36" s="45" t="s">
        <v>7</v>
      </c>
      <c r="I36" s="45" t="s">
        <v>155</v>
      </c>
    </row>
    <row r="37" spans="1:11" ht="85.5" customHeight="1" x14ac:dyDescent="0.5">
      <c r="A37" s="38">
        <v>34</v>
      </c>
      <c r="B37" s="45" t="s">
        <v>12</v>
      </c>
      <c r="C37" s="39">
        <v>3000</v>
      </c>
      <c r="D37" s="39">
        <v>3000</v>
      </c>
      <c r="E37" s="38" t="s">
        <v>4</v>
      </c>
      <c r="F37" s="45" t="s">
        <v>81</v>
      </c>
      <c r="G37" s="45" t="str">
        <f t="shared" si="1"/>
        <v>นางบัวคำ  จันทาสูงเนิน    3,000.00  บาท</v>
      </c>
      <c r="H37" s="46" t="s">
        <v>7</v>
      </c>
      <c r="I37" s="45" t="s">
        <v>156</v>
      </c>
    </row>
    <row r="38" spans="1:11" ht="85.5" customHeight="1" x14ac:dyDescent="0.5">
      <c r="A38" s="44">
        <v>35</v>
      </c>
      <c r="B38" s="45" t="s">
        <v>82</v>
      </c>
      <c r="C38" s="39">
        <v>576</v>
      </c>
      <c r="D38" s="39">
        <v>576</v>
      </c>
      <c r="E38" s="38" t="s">
        <v>4</v>
      </c>
      <c r="F38" s="45" t="s">
        <v>68</v>
      </c>
      <c r="G38" s="45" t="str">
        <f t="shared" si="1"/>
        <v>โรงพิมพ์เทพประทาย      576.00  บาท</v>
      </c>
      <c r="H38" s="46" t="s">
        <v>7</v>
      </c>
      <c r="I38" s="45" t="s">
        <v>157</v>
      </c>
    </row>
    <row r="39" spans="1:11" ht="85.5" customHeight="1" x14ac:dyDescent="0.5">
      <c r="A39" s="38">
        <v>36</v>
      </c>
      <c r="B39" s="45" t="s">
        <v>79</v>
      </c>
      <c r="C39" s="39">
        <v>6000</v>
      </c>
      <c r="D39" s="39">
        <v>6000</v>
      </c>
      <c r="E39" s="38" t="s">
        <v>4</v>
      </c>
      <c r="F39" s="45" t="s">
        <v>83</v>
      </c>
      <c r="G39" s="45" t="str">
        <f t="shared" si="1"/>
        <v>นางสนิท  พรมจันทร์         6,000.00  บาท</v>
      </c>
      <c r="H39" s="46" t="s">
        <v>7</v>
      </c>
      <c r="I39" s="45" t="s">
        <v>158</v>
      </c>
    </row>
    <row r="40" spans="1:11" ht="85.5" customHeight="1" x14ac:dyDescent="0.5">
      <c r="A40" s="44">
        <v>37</v>
      </c>
      <c r="B40" s="45" t="s">
        <v>84</v>
      </c>
      <c r="C40" s="39">
        <v>22000</v>
      </c>
      <c r="D40" s="39">
        <v>22000</v>
      </c>
      <c r="E40" s="38" t="s">
        <v>4</v>
      </c>
      <c r="F40" s="45" t="s">
        <v>85</v>
      </c>
      <c r="G40" s="45" t="str">
        <f t="shared" si="1"/>
        <v>นายนิคม  ไชยพล            22,000.00 บาท</v>
      </c>
      <c r="H40" s="46" t="s">
        <v>7</v>
      </c>
      <c r="I40" s="45" t="s">
        <v>159</v>
      </c>
    </row>
    <row r="41" spans="1:11" ht="85.5" customHeight="1" x14ac:dyDescent="0.5">
      <c r="A41" s="38">
        <v>38</v>
      </c>
      <c r="B41" s="45" t="s">
        <v>86</v>
      </c>
      <c r="C41" s="39">
        <v>6400</v>
      </c>
      <c r="D41" s="39">
        <v>6400</v>
      </c>
      <c r="E41" s="38" t="s">
        <v>4</v>
      </c>
      <c r="F41" s="45" t="s">
        <v>87</v>
      </c>
      <c r="G41" s="45" t="str">
        <f t="shared" si="1"/>
        <v>ร้านแม็คมาร์คช๊อป      6,400.00  บาท</v>
      </c>
      <c r="H41" s="46" t="s">
        <v>7</v>
      </c>
      <c r="I41" s="45" t="s">
        <v>160</v>
      </c>
    </row>
    <row r="42" spans="1:11" ht="90" customHeight="1" x14ac:dyDescent="0.5">
      <c r="A42" s="38">
        <v>39</v>
      </c>
      <c r="B42" s="45" t="s">
        <v>186</v>
      </c>
      <c r="C42" s="39">
        <v>7500</v>
      </c>
      <c r="D42" s="39">
        <v>7500</v>
      </c>
      <c r="E42" s="38" t="s">
        <v>4</v>
      </c>
      <c r="F42" s="45" t="s">
        <v>9</v>
      </c>
      <c r="G42" s="45" t="str">
        <f t="shared" si="0"/>
        <v>นายชนะพงศ์  สอนกลาง  7,500.00 บาท</v>
      </c>
      <c r="H42" s="45" t="s">
        <v>7</v>
      </c>
      <c r="I42" s="45" t="s">
        <v>161</v>
      </c>
    </row>
    <row r="43" spans="1:11" ht="89.25" customHeight="1" x14ac:dyDescent="0.5">
      <c r="A43" s="38">
        <v>40</v>
      </c>
      <c r="B43" s="45" t="s">
        <v>186</v>
      </c>
      <c r="C43" s="39">
        <v>7500</v>
      </c>
      <c r="D43" s="39">
        <v>7500</v>
      </c>
      <c r="E43" s="38" t="s">
        <v>4</v>
      </c>
      <c r="F43" s="45" t="s">
        <v>11</v>
      </c>
      <c r="G43" s="45" t="str">
        <f t="shared" si="0"/>
        <v>นายบุญถม  โพธิชัยเลิศ  7,500.00 บาท</v>
      </c>
      <c r="H43" s="45" t="s">
        <v>7</v>
      </c>
      <c r="I43" s="45" t="s">
        <v>162</v>
      </c>
    </row>
    <row r="44" spans="1:11" ht="92.25" customHeight="1" x14ac:dyDescent="0.5">
      <c r="A44" s="44">
        <v>41</v>
      </c>
      <c r="B44" s="45" t="s">
        <v>186</v>
      </c>
      <c r="C44" s="49">
        <v>7500</v>
      </c>
      <c r="D44" s="49">
        <v>7500</v>
      </c>
      <c r="E44" s="38" t="s">
        <v>4</v>
      </c>
      <c r="F44" s="45" t="s">
        <v>23</v>
      </c>
      <c r="G44" s="45" t="str">
        <f t="shared" si="0"/>
        <v>นายฉลอง  มั่นคง       7,500.00 บาท</v>
      </c>
      <c r="H44" s="45" t="s">
        <v>7</v>
      </c>
      <c r="I44" s="45" t="s">
        <v>163</v>
      </c>
    </row>
    <row r="45" spans="1:11" ht="94.5" customHeight="1" x14ac:dyDescent="0.5">
      <c r="A45" s="38">
        <v>42</v>
      </c>
      <c r="B45" s="45" t="s">
        <v>187</v>
      </c>
      <c r="C45" s="39">
        <v>7500</v>
      </c>
      <c r="D45" s="39">
        <v>7500</v>
      </c>
      <c r="E45" s="38" t="s">
        <v>4</v>
      </c>
      <c r="F45" s="45" t="s">
        <v>10</v>
      </c>
      <c r="G45" s="45" t="str">
        <f t="shared" si="0"/>
        <v>นายสำราญ  จันทาสูงเนิน  7,500.00 บาท</v>
      </c>
      <c r="H45" s="45" t="s">
        <v>7</v>
      </c>
      <c r="I45" s="45" t="s">
        <v>164</v>
      </c>
    </row>
    <row r="46" spans="1:11" ht="91.5" customHeight="1" x14ac:dyDescent="0.5">
      <c r="A46" s="44">
        <v>43</v>
      </c>
      <c r="B46" s="45" t="s">
        <v>188</v>
      </c>
      <c r="C46" s="39">
        <v>8000</v>
      </c>
      <c r="D46" s="39">
        <v>8000</v>
      </c>
      <c r="E46" s="38" t="s">
        <v>4</v>
      </c>
      <c r="F46" s="45" t="s">
        <v>16</v>
      </c>
      <c r="G46" s="45" t="str">
        <f t="shared" si="0"/>
        <v>น.ส.สุภาวดี  นวลฉวี   8,000.00 บาท</v>
      </c>
      <c r="H46" s="46" t="s">
        <v>7</v>
      </c>
      <c r="I46" s="45" t="s">
        <v>165</v>
      </c>
    </row>
    <row r="47" spans="1:11" ht="91.5" customHeight="1" x14ac:dyDescent="0.5">
      <c r="A47" s="38">
        <v>44</v>
      </c>
      <c r="B47" s="45" t="s">
        <v>189</v>
      </c>
      <c r="C47" s="47">
        <v>5000</v>
      </c>
      <c r="D47" s="47">
        <v>5000</v>
      </c>
      <c r="E47" s="38" t="s">
        <v>4</v>
      </c>
      <c r="F47" s="45" t="s">
        <v>18</v>
      </c>
      <c r="G47" s="45" t="str">
        <f t="shared" si="0"/>
        <v>นายสมรส  ทุมมา          5,000.00 บาท</v>
      </c>
      <c r="H47" s="45" t="s">
        <v>7</v>
      </c>
      <c r="I47" s="45" t="s">
        <v>166</v>
      </c>
    </row>
    <row r="48" spans="1:11" ht="91.5" customHeight="1" x14ac:dyDescent="0.5">
      <c r="A48" s="44">
        <v>45</v>
      </c>
      <c r="B48" s="45" t="s">
        <v>123</v>
      </c>
      <c r="C48" s="47">
        <v>13227</v>
      </c>
      <c r="D48" s="47">
        <v>13227</v>
      </c>
      <c r="E48" s="38" t="s">
        <v>4</v>
      </c>
      <c r="F48" s="45" t="s">
        <v>88</v>
      </c>
      <c r="G48" s="45" t="str">
        <f t="shared" si="0"/>
        <v>ปั้มรวงทอง   13,227.00 บาท</v>
      </c>
      <c r="H48" s="45" t="s">
        <v>7</v>
      </c>
      <c r="I48" s="45" t="s">
        <v>167</v>
      </c>
    </row>
    <row r="49" spans="1:11" ht="91.5" customHeight="1" x14ac:dyDescent="0.5">
      <c r="A49" s="38">
        <v>46</v>
      </c>
      <c r="B49" s="45" t="s">
        <v>89</v>
      </c>
      <c r="C49" s="47">
        <v>314300</v>
      </c>
      <c r="D49" s="47">
        <v>295200</v>
      </c>
      <c r="E49" s="38" t="s">
        <v>4</v>
      </c>
      <c r="F49" s="45" t="s">
        <v>90</v>
      </c>
      <c r="G49" s="45" t="str">
        <f>F49</f>
        <v>นางสาวจุฬาลักษณ์  มะโนรมย์   292,000.00 บาท</v>
      </c>
      <c r="H49" s="45" t="s">
        <v>7</v>
      </c>
      <c r="I49" s="45" t="s">
        <v>168</v>
      </c>
      <c r="K49" s="51">
        <f>D49-292000</f>
        <v>3200</v>
      </c>
    </row>
    <row r="50" spans="1:11" ht="91.5" customHeight="1" x14ac:dyDescent="0.5">
      <c r="A50" s="44">
        <v>47</v>
      </c>
      <c r="B50" s="45" t="s">
        <v>91</v>
      </c>
      <c r="C50" s="39">
        <v>335300</v>
      </c>
      <c r="D50" s="39">
        <v>332500</v>
      </c>
      <c r="E50" s="38" t="s">
        <v>4</v>
      </c>
      <c r="F50" s="45" t="s">
        <v>92</v>
      </c>
      <c r="G50" s="45" t="str">
        <f t="shared" si="0"/>
        <v>นางปราณี  จันบัติ   329,000.00 บาท</v>
      </c>
      <c r="H50" s="45" t="s">
        <v>7</v>
      </c>
      <c r="I50" s="45" t="s">
        <v>185</v>
      </c>
      <c r="K50" s="52">
        <f>D50-329000</f>
        <v>3500</v>
      </c>
    </row>
    <row r="51" spans="1:11" ht="91.5" customHeight="1" x14ac:dyDescent="0.5">
      <c r="A51" s="38">
        <v>48</v>
      </c>
      <c r="B51" s="45" t="s">
        <v>93</v>
      </c>
      <c r="C51" s="47">
        <v>408100</v>
      </c>
      <c r="D51" s="47">
        <v>408100</v>
      </c>
      <c r="E51" s="38" t="s">
        <v>4</v>
      </c>
      <c r="F51" s="45" t="s">
        <v>94</v>
      </c>
      <c r="G51" s="45" t="str">
        <f t="shared" si="0"/>
        <v>หจก.อึ้งทงอิก คอนสตรัคชั่น   322,890.00 บาท</v>
      </c>
      <c r="H51" s="45" t="s">
        <v>7</v>
      </c>
      <c r="I51" s="45" t="s">
        <v>169</v>
      </c>
      <c r="K51" s="52">
        <f>D51-322890</f>
        <v>85210</v>
      </c>
    </row>
    <row r="52" spans="1:11" ht="91.5" customHeight="1" x14ac:dyDescent="0.5">
      <c r="A52" s="38">
        <v>49</v>
      </c>
      <c r="B52" s="45" t="s">
        <v>95</v>
      </c>
      <c r="C52" s="47">
        <v>258200</v>
      </c>
      <c r="D52" s="47">
        <v>256000</v>
      </c>
      <c r="E52" s="38" t="s">
        <v>4</v>
      </c>
      <c r="F52" s="45" t="s">
        <v>96</v>
      </c>
      <c r="G52" s="45" t="str">
        <f t="shared" si="0"/>
        <v>นางบุญร่วม  จอดนอก   253,500.00 บาท</v>
      </c>
      <c r="H52" s="45" t="s">
        <v>7</v>
      </c>
      <c r="I52" s="45" t="s">
        <v>170</v>
      </c>
      <c r="K52" s="52">
        <f>D52-253500</f>
        <v>2500</v>
      </c>
    </row>
    <row r="53" spans="1:11" ht="91.5" customHeight="1" x14ac:dyDescent="0.5">
      <c r="A53" s="38">
        <v>50</v>
      </c>
      <c r="B53" s="45" t="s">
        <v>97</v>
      </c>
      <c r="C53" s="49">
        <v>94400</v>
      </c>
      <c r="D53" s="49">
        <v>93600</v>
      </c>
      <c r="E53" s="38" t="s">
        <v>4</v>
      </c>
      <c r="F53" s="45" t="s">
        <v>98</v>
      </c>
      <c r="G53" s="45" t="str">
        <f t="shared" si="0"/>
        <v>นางบุญร่วม  จอดนอก   93,000.00 บาท</v>
      </c>
      <c r="H53" s="45" t="s">
        <v>7</v>
      </c>
      <c r="I53" s="45" t="s">
        <v>171</v>
      </c>
      <c r="K53" s="52">
        <f>D53-93000</f>
        <v>600</v>
      </c>
    </row>
    <row r="54" spans="1:11" ht="91.5" customHeight="1" x14ac:dyDescent="0.5">
      <c r="A54" s="44">
        <v>51</v>
      </c>
      <c r="B54" s="45" t="s">
        <v>99</v>
      </c>
      <c r="C54" s="49">
        <v>183000</v>
      </c>
      <c r="D54" s="49">
        <v>181500</v>
      </c>
      <c r="E54" s="38" t="s">
        <v>4</v>
      </c>
      <c r="F54" s="45" t="s">
        <v>100</v>
      </c>
      <c r="G54" s="45" t="str">
        <f t="shared" si="0"/>
        <v>นางเพ็ญพักตร์  สอนวงษ์แก้ว   179,500.00 บาท</v>
      </c>
      <c r="H54" s="45" t="s">
        <v>7</v>
      </c>
      <c r="I54" s="45" t="s">
        <v>172</v>
      </c>
      <c r="K54" s="52">
        <f>D54-179500</f>
        <v>2000</v>
      </c>
    </row>
    <row r="55" spans="1:11" ht="91.5" customHeight="1" x14ac:dyDescent="0.5">
      <c r="A55" s="38">
        <v>52</v>
      </c>
      <c r="B55" s="45" t="s">
        <v>101</v>
      </c>
      <c r="C55" s="49">
        <v>389700</v>
      </c>
      <c r="D55" s="49">
        <v>373200</v>
      </c>
      <c r="E55" s="38" t="s">
        <v>4</v>
      </c>
      <c r="F55" s="45" t="s">
        <v>102</v>
      </c>
      <c r="G55" s="45" t="str">
        <f t="shared" ref="G55:G65" si="2">F55</f>
        <v>นางเพ็ญพักตร์  สอนวงษ์แก้ว   369,500.00 บาท</v>
      </c>
      <c r="H55" s="45" t="s">
        <v>7</v>
      </c>
      <c r="I55" s="45" t="s">
        <v>173</v>
      </c>
      <c r="K55" s="52">
        <f>D55-369500</f>
        <v>3700</v>
      </c>
    </row>
    <row r="56" spans="1:11" ht="91.5" customHeight="1" x14ac:dyDescent="0.5">
      <c r="A56" s="44">
        <v>53</v>
      </c>
      <c r="B56" s="45" t="s">
        <v>103</v>
      </c>
      <c r="C56" s="49">
        <v>180600</v>
      </c>
      <c r="D56" s="49">
        <v>179100</v>
      </c>
      <c r="E56" s="38" t="s">
        <v>4</v>
      </c>
      <c r="F56" s="45" t="s">
        <v>104</v>
      </c>
      <c r="G56" s="45" t="str">
        <f t="shared" si="2"/>
        <v>นางเพ็ญพักตร์  สอนวงษ์แก้ว   177,000.00 บาท</v>
      </c>
      <c r="H56" s="45" t="s">
        <v>7</v>
      </c>
      <c r="I56" s="45" t="s">
        <v>183</v>
      </c>
      <c r="K56" s="52">
        <f>D56-177000</f>
        <v>2100</v>
      </c>
    </row>
    <row r="57" spans="1:11" ht="91.5" customHeight="1" x14ac:dyDescent="0.5">
      <c r="A57" s="38">
        <v>54</v>
      </c>
      <c r="B57" s="45" t="s">
        <v>105</v>
      </c>
      <c r="C57" s="49">
        <v>181900</v>
      </c>
      <c r="D57" s="49">
        <v>167000</v>
      </c>
      <c r="E57" s="38" t="s">
        <v>4</v>
      </c>
      <c r="F57" s="45" t="s">
        <v>106</v>
      </c>
      <c r="G57" s="45" t="str">
        <f t="shared" si="2"/>
        <v>หจก.อึ้งทงอิก คอนสตรัคชั่น   165,000.00 บาท</v>
      </c>
      <c r="H57" s="45" t="s">
        <v>7</v>
      </c>
      <c r="I57" s="45" t="s">
        <v>174</v>
      </c>
      <c r="K57" s="52">
        <f>D57-165000</f>
        <v>2000</v>
      </c>
    </row>
    <row r="58" spans="1:11" ht="91.5" customHeight="1" x14ac:dyDescent="0.5">
      <c r="A58" s="44">
        <v>55</v>
      </c>
      <c r="B58" s="45" t="s">
        <v>107</v>
      </c>
      <c r="C58" s="49">
        <v>223500</v>
      </c>
      <c r="D58" s="49">
        <v>223100</v>
      </c>
      <c r="E58" s="38" t="s">
        <v>4</v>
      </c>
      <c r="F58" s="45" t="s">
        <v>108</v>
      </c>
      <c r="G58" s="45" t="str">
        <f t="shared" si="2"/>
        <v>หจก.พรชนกสรณ์ พาณิชย์   220,000.00 บาท</v>
      </c>
      <c r="H58" s="45" t="s">
        <v>7</v>
      </c>
      <c r="I58" s="45" t="s">
        <v>175</v>
      </c>
      <c r="K58" s="52">
        <f>D58-220000</f>
        <v>3100</v>
      </c>
    </row>
    <row r="59" spans="1:11" ht="91.5" customHeight="1" x14ac:dyDescent="0.5">
      <c r="A59" s="38">
        <v>56</v>
      </c>
      <c r="B59" s="45" t="s">
        <v>109</v>
      </c>
      <c r="C59" s="49">
        <v>184000</v>
      </c>
      <c r="D59" s="49">
        <v>188300</v>
      </c>
      <c r="E59" s="38" t="s">
        <v>4</v>
      </c>
      <c r="F59" s="45" t="s">
        <v>110</v>
      </c>
      <c r="G59" s="45" t="str">
        <f t="shared" si="2"/>
        <v>หจก.อินทรีย์ ประทาย   184,000.00 บาท</v>
      </c>
      <c r="H59" s="45" t="s">
        <v>7</v>
      </c>
      <c r="I59" s="45" t="s">
        <v>176</v>
      </c>
      <c r="K59" s="52">
        <f>D59-184000</f>
        <v>4300</v>
      </c>
    </row>
    <row r="60" spans="1:11" ht="91.5" customHeight="1" x14ac:dyDescent="0.5">
      <c r="A60" s="44">
        <v>57</v>
      </c>
      <c r="B60" s="45" t="s">
        <v>111</v>
      </c>
      <c r="C60" s="49">
        <v>477400</v>
      </c>
      <c r="D60" s="49">
        <v>476600</v>
      </c>
      <c r="E60" s="38" t="s">
        <v>4</v>
      </c>
      <c r="F60" s="45" t="s">
        <v>112</v>
      </c>
      <c r="G60" s="45" t="str">
        <f t="shared" si="2"/>
        <v>หจก.อินทรีย์ ประทาย   471,500.00 บาท</v>
      </c>
      <c r="H60" s="45" t="s">
        <v>7</v>
      </c>
      <c r="I60" s="45" t="s">
        <v>177</v>
      </c>
      <c r="K60" s="52">
        <f>D60-471500</f>
        <v>5100</v>
      </c>
    </row>
    <row r="61" spans="1:11" ht="91.5" customHeight="1" x14ac:dyDescent="0.5">
      <c r="A61" s="38">
        <v>58</v>
      </c>
      <c r="B61" s="45" t="s">
        <v>113</v>
      </c>
      <c r="C61" s="49">
        <v>143100</v>
      </c>
      <c r="D61" s="49">
        <v>143800</v>
      </c>
      <c r="E61" s="38" t="s">
        <v>4</v>
      </c>
      <c r="F61" s="45" t="s">
        <v>114</v>
      </c>
      <c r="G61" s="45" t="str">
        <f t="shared" si="2"/>
        <v>หจก.พรชนกสรณ์ พาณิชย์  142,000.00 บาท</v>
      </c>
      <c r="H61" s="45" t="s">
        <v>7</v>
      </c>
      <c r="I61" s="45" t="s">
        <v>178</v>
      </c>
      <c r="K61" s="52">
        <f>D61-142000</f>
        <v>1800</v>
      </c>
    </row>
    <row r="62" spans="1:11" ht="91.5" customHeight="1" x14ac:dyDescent="0.5">
      <c r="A62" s="38">
        <v>59</v>
      </c>
      <c r="B62" s="45" t="s">
        <v>115</v>
      </c>
      <c r="C62" s="49">
        <v>158000</v>
      </c>
      <c r="D62" s="49">
        <v>157400</v>
      </c>
      <c r="E62" s="38" t="s">
        <v>4</v>
      </c>
      <c r="F62" s="45" t="s">
        <v>116</v>
      </c>
      <c r="G62" s="45" t="str">
        <f t="shared" si="2"/>
        <v>หจก.พรชนกสรณ์ พาณิชย์  155,500.00 บาท</v>
      </c>
      <c r="H62" s="45" t="s">
        <v>7</v>
      </c>
      <c r="I62" s="45" t="s">
        <v>179</v>
      </c>
      <c r="K62" s="52">
        <f>D62-155500</f>
        <v>1900</v>
      </c>
    </row>
    <row r="63" spans="1:11" ht="91.5" customHeight="1" x14ac:dyDescent="0.5">
      <c r="A63" s="38">
        <v>60</v>
      </c>
      <c r="B63" s="45" t="s">
        <v>117</v>
      </c>
      <c r="C63" s="49">
        <v>490600</v>
      </c>
      <c r="D63" s="49">
        <v>490100</v>
      </c>
      <c r="E63" s="38" t="s">
        <v>4</v>
      </c>
      <c r="F63" s="45" t="s">
        <v>118</v>
      </c>
      <c r="G63" s="45" t="str">
        <f t="shared" si="2"/>
        <v>หจก.พรชนกสรณ์ พาณิชย์  485,000.00 บาท</v>
      </c>
      <c r="H63" s="45" t="s">
        <v>7</v>
      </c>
      <c r="I63" s="45" t="s">
        <v>180</v>
      </c>
      <c r="K63" s="52">
        <f>D63-485000</f>
        <v>5100</v>
      </c>
    </row>
    <row r="64" spans="1:11" ht="91.5" customHeight="1" x14ac:dyDescent="0.5">
      <c r="A64" s="44">
        <v>61</v>
      </c>
      <c r="B64" s="45" t="s">
        <v>119</v>
      </c>
      <c r="C64" s="49">
        <v>107700</v>
      </c>
      <c r="D64" s="49">
        <v>108100</v>
      </c>
      <c r="E64" s="38" t="s">
        <v>4</v>
      </c>
      <c r="F64" s="45" t="s">
        <v>17</v>
      </c>
      <c r="G64" s="45" t="str">
        <f t="shared" si="2"/>
        <v>หจก.อินทรีย์ ประทาย   107,000.00 บาท</v>
      </c>
      <c r="H64" s="45" t="s">
        <v>7</v>
      </c>
      <c r="I64" s="45" t="s">
        <v>181</v>
      </c>
      <c r="K64" s="52">
        <f>D64-107000</f>
        <v>1100</v>
      </c>
    </row>
    <row r="65" spans="1:11" ht="91.5" customHeight="1" x14ac:dyDescent="0.5">
      <c r="A65" s="38">
        <v>62</v>
      </c>
      <c r="B65" s="45" t="s">
        <v>120</v>
      </c>
      <c r="C65" s="49">
        <v>439800</v>
      </c>
      <c r="D65" s="49">
        <v>441000</v>
      </c>
      <c r="E65" s="38" t="s">
        <v>4</v>
      </c>
      <c r="F65" s="45" t="s">
        <v>121</v>
      </c>
      <c r="G65" s="45" t="str">
        <f t="shared" si="2"/>
        <v>หจก.อินทรีย์ ประทาย   436,500.00 บาท</v>
      </c>
      <c r="H65" s="45" t="s">
        <v>7</v>
      </c>
      <c r="I65" s="45" t="s">
        <v>182</v>
      </c>
      <c r="K65" s="52">
        <f>D65-436500</f>
        <v>4500</v>
      </c>
    </row>
    <row r="66" spans="1:11" x14ac:dyDescent="0.5">
      <c r="A66" s="37"/>
      <c r="C66" s="37"/>
      <c r="D66" s="37"/>
      <c r="F66" s="37"/>
      <c r="G66" s="37"/>
    </row>
    <row r="67" spans="1:11" x14ac:dyDescent="0.5">
      <c r="A67" s="37"/>
      <c r="C67" s="37"/>
      <c r="D67" s="37"/>
      <c r="F67" s="37"/>
      <c r="G67" s="37"/>
    </row>
    <row r="68" spans="1:11" x14ac:dyDescent="0.5">
      <c r="A68" s="37"/>
      <c r="C68" s="37"/>
      <c r="D68" s="37"/>
      <c r="F68" s="37"/>
      <c r="G68" s="37"/>
    </row>
    <row r="70" spans="1:11" ht="21.75" hidden="1" customHeight="1" x14ac:dyDescent="0.5">
      <c r="C70" s="51">
        <f>SUM(C4:C69)</f>
        <v>4910375.12</v>
      </c>
      <c r="D70" s="51">
        <f>SUM(D4:D69)</f>
        <v>4855075.12</v>
      </c>
      <c r="F70" s="54">
        <f>6220+2600+13150+3100+4340+5275+4130+19790+8580+9025+8500+5739+2744+1500+2250+5510+13080+4380+15005+23984+12500+9500+6500+1366.12+576+3600+13000+576+576+2800+30000+576+4800+3000+576+6000+22000+6400+7500+7500+7500+7500+8000+5000+13227+292000+329000+322890+253500+93000+179500+369500+177000+165000+220000+184000+471500+142000+155500+485000+107000+436500</f>
        <v>4722365.12</v>
      </c>
      <c r="G70" s="54">
        <f>D70-F70</f>
        <v>132710</v>
      </c>
      <c r="K70" s="52">
        <f>SUM(K3:K65)</f>
        <v>132710</v>
      </c>
    </row>
    <row r="71" spans="1:11" ht="21.75" customHeight="1" x14ac:dyDescent="0.5"/>
    <row r="72" spans="1:11" ht="21.75" customHeight="1" x14ac:dyDescent="0.5">
      <c r="A72" s="37"/>
      <c r="F72" s="55"/>
      <c r="G72" s="37"/>
    </row>
    <row r="73" spans="1:11" ht="21.75" customHeight="1" x14ac:dyDescent="0.5"/>
    <row r="74" spans="1:11" ht="21.75" customHeight="1" x14ac:dyDescent="0.5"/>
    <row r="75" spans="1:11" ht="21.75" customHeight="1" x14ac:dyDescent="0.5"/>
    <row r="76" spans="1:11" ht="21.75" customHeight="1" x14ac:dyDescent="0.5"/>
    <row r="78" spans="1:11" x14ac:dyDescent="0.5">
      <c r="A78" s="37"/>
      <c r="C78" s="37"/>
      <c r="D78" s="37"/>
      <c r="F78" s="37"/>
      <c r="G78" s="37"/>
    </row>
    <row r="79" spans="1:11" x14ac:dyDescent="0.5">
      <c r="A79" s="37"/>
      <c r="C79" s="37"/>
      <c r="D79" s="37"/>
      <c r="F79" s="37"/>
      <c r="G79" s="37"/>
    </row>
    <row r="80" spans="1:11" x14ac:dyDescent="0.5">
      <c r="A80" s="37"/>
      <c r="C80" s="37"/>
      <c r="D80" s="37"/>
      <c r="F80" s="37"/>
      <c r="G80" s="37"/>
    </row>
    <row r="81" spans="1:7" x14ac:dyDescent="0.5">
      <c r="A81" s="37"/>
      <c r="C81" s="37"/>
      <c r="D81" s="37"/>
      <c r="F81" s="37"/>
      <c r="G81" s="37"/>
    </row>
    <row r="82" spans="1:7" x14ac:dyDescent="0.5">
      <c r="A82" s="37"/>
      <c r="C82" s="37"/>
      <c r="D82" s="37"/>
      <c r="F82" s="37"/>
      <c r="G82" s="37"/>
    </row>
    <row r="83" spans="1:7" x14ac:dyDescent="0.5">
      <c r="A83" s="37"/>
      <c r="C83" s="37"/>
      <c r="D83" s="37"/>
      <c r="F83" s="37"/>
      <c r="G83" s="37"/>
    </row>
    <row r="84" spans="1:7" x14ac:dyDescent="0.5">
      <c r="A84" s="37"/>
      <c r="C84" s="37"/>
      <c r="D84" s="37"/>
      <c r="F84" s="37"/>
      <c r="G84" s="37"/>
    </row>
    <row r="85" spans="1:7" x14ac:dyDescent="0.5">
      <c r="A85" s="37"/>
      <c r="C85" s="37"/>
      <c r="D85" s="37"/>
      <c r="F85" s="37"/>
      <c r="G85" s="37"/>
    </row>
    <row r="86" spans="1:7" x14ac:dyDescent="0.5">
      <c r="A86" s="37"/>
      <c r="C86" s="37"/>
      <c r="D86" s="37"/>
      <c r="F86" s="37"/>
      <c r="G86" s="37"/>
    </row>
    <row r="87" spans="1:7" x14ac:dyDescent="0.5">
      <c r="A87" s="37"/>
      <c r="C87" s="37"/>
      <c r="D87" s="37"/>
      <c r="F87" s="37"/>
      <c r="G87" s="37"/>
    </row>
    <row r="88" spans="1:7" x14ac:dyDescent="0.5">
      <c r="A88" s="37"/>
      <c r="C88" s="37"/>
      <c r="D88" s="37"/>
      <c r="F88" s="37"/>
      <c r="G88" s="37"/>
    </row>
    <row r="89" spans="1:7" x14ac:dyDescent="0.5">
      <c r="A89" s="37"/>
      <c r="C89" s="37"/>
      <c r="D89" s="37"/>
      <c r="F89" s="37"/>
      <c r="G89" s="37"/>
    </row>
    <row r="90" spans="1:7" x14ac:dyDescent="0.5">
      <c r="A90" s="37"/>
      <c r="C90" s="37"/>
      <c r="D90" s="37"/>
      <c r="F90" s="37"/>
      <c r="G90" s="37"/>
    </row>
    <row r="91" spans="1:7" x14ac:dyDescent="0.5">
      <c r="A91" s="37"/>
      <c r="C91" s="37"/>
      <c r="D91" s="37"/>
      <c r="F91" s="37"/>
      <c r="G91" s="37"/>
    </row>
    <row r="92" spans="1:7" x14ac:dyDescent="0.5">
      <c r="A92" s="37"/>
      <c r="C92" s="37"/>
      <c r="D92" s="37"/>
      <c r="F92" s="37"/>
      <c r="G92" s="37"/>
    </row>
    <row r="93" spans="1:7" x14ac:dyDescent="0.5">
      <c r="A93" s="37"/>
      <c r="C93" s="37"/>
      <c r="D93" s="37"/>
      <c r="F93" s="37"/>
      <c r="G93" s="37"/>
    </row>
    <row r="94" spans="1:7" x14ac:dyDescent="0.5">
      <c r="A94" s="37"/>
      <c r="C94" s="37"/>
      <c r="D94" s="37"/>
      <c r="F94" s="37"/>
      <c r="G94" s="37"/>
    </row>
    <row r="95" spans="1:7" x14ac:dyDescent="0.5">
      <c r="A95" s="37"/>
      <c r="C95" s="37"/>
      <c r="D95" s="37"/>
      <c r="F95" s="37"/>
      <c r="G95" s="37"/>
    </row>
    <row r="96" spans="1:7" x14ac:dyDescent="0.5">
      <c r="A96" s="37"/>
      <c r="C96" s="37"/>
      <c r="D96" s="37"/>
      <c r="F96" s="37"/>
      <c r="G96" s="37"/>
    </row>
    <row r="97" spans="1:7" x14ac:dyDescent="0.5">
      <c r="A97" s="37"/>
      <c r="C97" s="37"/>
      <c r="D97" s="37"/>
      <c r="F97" s="37"/>
      <c r="G97" s="37"/>
    </row>
    <row r="98" spans="1:7" x14ac:dyDescent="0.5">
      <c r="A98" s="37"/>
      <c r="C98" s="37"/>
      <c r="D98" s="37"/>
      <c r="F98" s="37"/>
      <c r="G98" s="37"/>
    </row>
    <row r="99" spans="1:7" x14ac:dyDescent="0.5">
      <c r="A99" s="37"/>
      <c r="C99" s="37"/>
      <c r="D99" s="37"/>
      <c r="F99" s="37"/>
      <c r="G99" s="37"/>
    </row>
    <row r="100" spans="1:7" x14ac:dyDescent="0.5">
      <c r="A100" s="37"/>
      <c r="C100" s="37"/>
      <c r="D100" s="37"/>
      <c r="F100" s="37"/>
      <c r="G100" s="37"/>
    </row>
    <row r="101" spans="1:7" x14ac:dyDescent="0.5">
      <c r="A101" s="37"/>
      <c r="C101" s="37"/>
      <c r="D101" s="37"/>
      <c r="F101" s="37"/>
      <c r="G101" s="37"/>
    </row>
    <row r="102" spans="1:7" x14ac:dyDescent="0.5">
      <c r="A102" s="37"/>
      <c r="C102" s="37"/>
      <c r="D102" s="37"/>
      <c r="F102" s="37"/>
      <c r="G102" s="37"/>
    </row>
    <row r="103" spans="1:7" x14ac:dyDescent="0.5">
      <c r="A103" s="37"/>
      <c r="C103" s="37"/>
      <c r="D103" s="37"/>
      <c r="F103" s="37"/>
      <c r="G103" s="37"/>
    </row>
    <row r="104" spans="1:7" x14ac:dyDescent="0.5">
      <c r="A104" s="37"/>
      <c r="C104" s="37"/>
      <c r="D104" s="37"/>
      <c r="F104" s="37"/>
      <c r="G104" s="37"/>
    </row>
    <row r="105" spans="1:7" x14ac:dyDescent="0.5">
      <c r="A105" s="37"/>
      <c r="C105" s="37"/>
      <c r="D105" s="37"/>
      <c r="F105" s="37"/>
      <c r="G105" s="37"/>
    </row>
    <row r="106" spans="1:7" x14ac:dyDescent="0.5">
      <c r="A106" s="37"/>
      <c r="C106" s="37"/>
      <c r="D106" s="37"/>
      <c r="F106" s="37"/>
      <c r="G106" s="37"/>
    </row>
    <row r="107" spans="1:7" x14ac:dyDescent="0.5">
      <c r="A107" s="37"/>
      <c r="C107" s="37"/>
      <c r="D107" s="37"/>
      <c r="F107" s="37"/>
      <c r="G107" s="37"/>
    </row>
    <row r="108" spans="1:7" x14ac:dyDescent="0.5">
      <c r="A108" s="37"/>
      <c r="C108" s="37"/>
      <c r="D108" s="37"/>
      <c r="F108" s="37"/>
      <c r="G108" s="37"/>
    </row>
    <row r="109" spans="1:7" x14ac:dyDescent="0.5">
      <c r="A109" s="37"/>
      <c r="C109" s="37"/>
      <c r="D109" s="37"/>
      <c r="F109" s="37"/>
      <c r="G109" s="37"/>
    </row>
    <row r="110" spans="1:7" x14ac:dyDescent="0.5">
      <c r="A110" s="37"/>
      <c r="C110" s="37"/>
      <c r="D110" s="37"/>
      <c r="F110" s="37"/>
      <c r="G110" s="37"/>
    </row>
    <row r="111" spans="1:7" x14ac:dyDescent="0.5">
      <c r="A111" s="37"/>
      <c r="C111" s="37"/>
      <c r="D111" s="37"/>
      <c r="F111" s="37"/>
      <c r="G111" s="37"/>
    </row>
    <row r="112" spans="1:7" x14ac:dyDescent="0.5">
      <c r="A112" s="37"/>
      <c r="C112" s="37"/>
      <c r="D112" s="37"/>
      <c r="F112" s="37"/>
      <c r="G112" s="37"/>
    </row>
    <row r="113" spans="1:7" x14ac:dyDescent="0.5">
      <c r="A113" s="37"/>
      <c r="C113" s="37"/>
      <c r="D113" s="37"/>
      <c r="F113" s="37"/>
      <c r="G113" s="37"/>
    </row>
    <row r="114" spans="1:7" x14ac:dyDescent="0.5">
      <c r="A114" s="37"/>
      <c r="C114" s="37"/>
      <c r="D114" s="37"/>
      <c r="F114" s="37"/>
      <c r="G114" s="37"/>
    </row>
    <row r="115" spans="1:7" x14ac:dyDescent="0.5">
      <c r="A115" s="37"/>
      <c r="C115" s="37"/>
      <c r="D115" s="37"/>
      <c r="F115" s="37"/>
      <c r="G115" s="37"/>
    </row>
    <row r="116" spans="1:7" x14ac:dyDescent="0.5">
      <c r="A116" s="37"/>
      <c r="C116" s="37"/>
      <c r="D116" s="37"/>
      <c r="F116" s="37"/>
      <c r="G116" s="37"/>
    </row>
    <row r="117" spans="1:7" x14ac:dyDescent="0.5">
      <c r="A117" s="37"/>
      <c r="C117" s="37"/>
      <c r="D117" s="37"/>
      <c r="F117" s="37"/>
      <c r="G117" s="37"/>
    </row>
    <row r="118" spans="1:7" x14ac:dyDescent="0.5">
      <c r="A118" s="37"/>
      <c r="C118" s="37"/>
      <c r="D118" s="37"/>
      <c r="F118" s="37"/>
      <c r="G118" s="37"/>
    </row>
    <row r="119" spans="1:7" x14ac:dyDescent="0.5">
      <c r="A119" s="37"/>
      <c r="C119" s="37"/>
      <c r="D119" s="37"/>
      <c r="F119" s="37"/>
      <c r="G119" s="37"/>
    </row>
    <row r="120" spans="1:7" x14ac:dyDescent="0.5">
      <c r="A120" s="37"/>
      <c r="C120" s="37"/>
      <c r="D120" s="37"/>
      <c r="F120" s="37"/>
      <c r="G120" s="37"/>
    </row>
    <row r="121" spans="1:7" x14ac:dyDescent="0.5">
      <c r="A121" s="37"/>
      <c r="C121" s="37"/>
      <c r="D121" s="37"/>
      <c r="F121" s="37"/>
      <c r="G121" s="37"/>
    </row>
    <row r="122" spans="1:7" x14ac:dyDescent="0.5">
      <c r="A122" s="37"/>
      <c r="C122" s="37"/>
      <c r="D122" s="37"/>
      <c r="F122" s="37"/>
      <c r="G122" s="37"/>
    </row>
    <row r="123" spans="1:7" x14ac:dyDescent="0.5">
      <c r="A123" s="37"/>
      <c r="C123" s="37"/>
      <c r="D123" s="37"/>
      <c r="F123" s="37"/>
      <c r="G123" s="37"/>
    </row>
    <row r="124" spans="1:7" x14ac:dyDescent="0.5">
      <c r="A124" s="37"/>
      <c r="C124" s="37"/>
      <c r="D124" s="37"/>
      <c r="F124" s="37"/>
      <c r="G124" s="37"/>
    </row>
    <row r="125" spans="1:7" x14ac:dyDescent="0.5">
      <c r="A125" s="37"/>
      <c r="C125" s="37"/>
      <c r="D125" s="37"/>
      <c r="F125" s="37"/>
      <c r="G125" s="37"/>
    </row>
    <row r="126" spans="1:7" x14ac:dyDescent="0.5">
      <c r="A126" s="37"/>
      <c r="C126" s="37"/>
      <c r="D126" s="37"/>
      <c r="F126" s="37"/>
      <c r="G126" s="37"/>
    </row>
    <row r="127" spans="1:7" x14ac:dyDescent="0.5">
      <c r="A127" s="37"/>
      <c r="C127" s="37"/>
      <c r="D127" s="37"/>
      <c r="F127" s="37"/>
      <c r="G127" s="37"/>
    </row>
    <row r="128" spans="1:7" x14ac:dyDescent="0.5">
      <c r="A128" s="37"/>
      <c r="C128" s="37"/>
      <c r="D128" s="37"/>
      <c r="F128" s="37"/>
      <c r="G128" s="37"/>
    </row>
    <row r="129" spans="1:7" x14ac:dyDescent="0.5">
      <c r="A129" s="37"/>
      <c r="C129" s="37"/>
      <c r="D129" s="37"/>
      <c r="F129" s="37"/>
      <c r="G129" s="37"/>
    </row>
    <row r="130" spans="1:7" x14ac:dyDescent="0.5">
      <c r="A130" s="37"/>
      <c r="C130" s="37"/>
      <c r="D130" s="37"/>
      <c r="F130" s="37"/>
      <c r="G130" s="37"/>
    </row>
    <row r="131" spans="1:7" x14ac:dyDescent="0.5">
      <c r="A131" s="37"/>
      <c r="C131" s="37"/>
      <c r="D131" s="37"/>
      <c r="F131" s="37"/>
      <c r="G131" s="37"/>
    </row>
    <row r="132" spans="1:7" x14ac:dyDescent="0.5">
      <c r="A132" s="37"/>
      <c r="C132" s="37"/>
      <c r="D132" s="37"/>
      <c r="F132" s="37"/>
      <c r="G132" s="37"/>
    </row>
    <row r="133" spans="1:7" x14ac:dyDescent="0.5">
      <c r="A133" s="37"/>
      <c r="C133" s="37"/>
      <c r="D133" s="37"/>
      <c r="F133" s="37"/>
      <c r="G133" s="37"/>
    </row>
    <row r="134" spans="1:7" x14ac:dyDescent="0.5">
      <c r="A134" s="37"/>
      <c r="C134" s="37"/>
      <c r="D134" s="37"/>
      <c r="F134" s="37"/>
      <c r="G134" s="37"/>
    </row>
    <row r="135" spans="1:7" x14ac:dyDescent="0.5">
      <c r="A135" s="37"/>
      <c r="C135" s="37"/>
      <c r="D135" s="37"/>
      <c r="F135" s="37"/>
      <c r="G135" s="37"/>
    </row>
    <row r="136" spans="1:7" x14ac:dyDescent="0.5">
      <c r="A136" s="37"/>
      <c r="C136" s="37"/>
      <c r="D136" s="37"/>
      <c r="F136" s="37"/>
      <c r="G136" s="37"/>
    </row>
    <row r="137" spans="1:7" x14ac:dyDescent="0.5">
      <c r="A137" s="37"/>
      <c r="C137" s="37"/>
      <c r="D137" s="37"/>
      <c r="F137" s="37"/>
      <c r="G137" s="37"/>
    </row>
    <row r="138" spans="1:7" x14ac:dyDescent="0.5">
      <c r="A138" s="37"/>
      <c r="C138" s="37"/>
      <c r="D138" s="37"/>
      <c r="F138" s="37"/>
      <c r="G138" s="37"/>
    </row>
    <row r="139" spans="1:7" x14ac:dyDescent="0.5">
      <c r="A139" s="37"/>
      <c r="C139" s="37"/>
      <c r="D139" s="37"/>
      <c r="F139" s="37"/>
      <c r="G139" s="37"/>
    </row>
    <row r="140" spans="1:7" x14ac:dyDescent="0.5">
      <c r="A140" s="37"/>
      <c r="C140" s="37"/>
      <c r="D140" s="37"/>
      <c r="F140" s="37"/>
      <c r="G140" s="37"/>
    </row>
    <row r="141" spans="1:7" x14ac:dyDescent="0.5">
      <c r="A141" s="37"/>
      <c r="C141" s="37"/>
      <c r="D141" s="37"/>
      <c r="F141" s="37"/>
      <c r="G141" s="37"/>
    </row>
    <row r="142" spans="1:7" x14ac:dyDescent="0.5">
      <c r="A142" s="37"/>
      <c r="C142" s="37"/>
      <c r="D142" s="37"/>
      <c r="F142" s="37"/>
      <c r="G142" s="37"/>
    </row>
    <row r="143" spans="1:7" x14ac:dyDescent="0.5">
      <c r="A143" s="37"/>
      <c r="C143" s="37"/>
      <c r="D143" s="37"/>
      <c r="F143" s="37"/>
      <c r="G143" s="37"/>
    </row>
    <row r="144" spans="1:7" x14ac:dyDescent="0.5">
      <c r="A144" s="37"/>
      <c r="C144" s="37"/>
      <c r="D144" s="37"/>
      <c r="F144" s="37"/>
      <c r="G144" s="37"/>
    </row>
    <row r="145" spans="1:7" x14ac:dyDescent="0.5">
      <c r="A145" s="37"/>
      <c r="C145" s="37"/>
      <c r="D145" s="37"/>
      <c r="F145" s="37"/>
      <c r="G145" s="37"/>
    </row>
    <row r="146" spans="1:7" x14ac:dyDescent="0.5">
      <c r="A146" s="37"/>
      <c r="C146" s="37"/>
      <c r="D146" s="37"/>
      <c r="F146" s="37"/>
      <c r="G146" s="37"/>
    </row>
    <row r="147" spans="1:7" x14ac:dyDescent="0.5">
      <c r="A147" s="37"/>
      <c r="C147" s="37"/>
      <c r="D147" s="37"/>
      <c r="F147" s="37"/>
      <c r="G147" s="37"/>
    </row>
    <row r="148" spans="1:7" x14ac:dyDescent="0.5">
      <c r="A148" s="37"/>
      <c r="C148" s="37"/>
      <c r="D148" s="37"/>
      <c r="F148" s="37"/>
      <c r="G148" s="37"/>
    </row>
    <row r="149" spans="1:7" x14ac:dyDescent="0.5">
      <c r="A149" s="37"/>
      <c r="C149" s="37"/>
      <c r="D149" s="37"/>
      <c r="F149" s="37"/>
      <c r="G149" s="37"/>
    </row>
    <row r="150" spans="1:7" x14ac:dyDescent="0.5">
      <c r="A150" s="37"/>
      <c r="C150" s="37"/>
      <c r="D150" s="37"/>
      <c r="F150" s="37"/>
      <c r="G150" s="37"/>
    </row>
    <row r="151" spans="1:7" x14ac:dyDescent="0.5">
      <c r="A151" s="37"/>
      <c r="C151" s="37"/>
      <c r="D151" s="37"/>
      <c r="F151" s="37"/>
      <c r="G151" s="37"/>
    </row>
    <row r="152" spans="1:7" x14ac:dyDescent="0.5">
      <c r="A152" s="37"/>
      <c r="C152" s="37"/>
      <c r="D152" s="37"/>
      <c r="F152" s="37"/>
      <c r="G152" s="37"/>
    </row>
    <row r="153" spans="1:7" x14ac:dyDescent="0.5">
      <c r="A153" s="37"/>
      <c r="C153" s="37"/>
      <c r="D153" s="37"/>
      <c r="F153" s="37"/>
      <c r="G153" s="37"/>
    </row>
    <row r="154" spans="1:7" x14ac:dyDescent="0.5">
      <c r="A154" s="37"/>
      <c r="C154" s="37"/>
      <c r="D154" s="37"/>
      <c r="F154" s="37"/>
      <c r="G154" s="37"/>
    </row>
    <row r="155" spans="1:7" x14ac:dyDescent="0.5">
      <c r="A155" s="37"/>
      <c r="C155" s="37"/>
      <c r="D155" s="37"/>
      <c r="F155" s="37"/>
      <c r="G155" s="37"/>
    </row>
    <row r="156" spans="1:7" x14ac:dyDescent="0.5">
      <c r="A156" s="37"/>
      <c r="C156" s="37"/>
      <c r="D156" s="37"/>
      <c r="F156" s="37"/>
      <c r="G156" s="37"/>
    </row>
    <row r="157" spans="1:7" x14ac:dyDescent="0.5">
      <c r="A157" s="37"/>
      <c r="C157" s="37"/>
      <c r="D157" s="37"/>
      <c r="F157" s="37"/>
      <c r="G157" s="37"/>
    </row>
    <row r="158" spans="1:7" x14ac:dyDescent="0.5">
      <c r="A158" s="37"/>
      <c r="C158" s="37"/>
      <c r="D158" s="37"/>
      <c r="F158" s="37"/>
      <c r="G158" s="37"/>
    </row>
    <row r="159" spans="1:7" x14ac:dyDescent="0.5">
      <c r="A159" s="37"/>
      <c r="C159" s="37"/>
      <c r="D159" s="37"/>
      <c r="F159" s="37"/>
      <c r="G159" s="37"/>
    </row>
    <row r="160" spans="1:7" x14ac:dyDescent="0.5">
      <c r="A160" s="37"/>
      <c r="C160" s="37"/>
      <c r="D160" s="37"/>
      <c r="F160" s="37"/>
      <c r="G160" s="37"/>
    </row>
    <row r="161" spans="1:7" x14ac:dyDescent="0.5">
      <c r="A161" s="37"/>
      <c r="C161" s="37"/>
      <c r="D161" s="37"/>
      <c r="F161" s="37"/>
      <c r="G161" s="37"/>
    </row>
    <row r="162" spans="1:7" x14ac:dyDescent="0.5">
      <c r="A162" s="37"/>
      <c r="C162" s="37"/>
      <c r="D162" s="37"/>
      <c r="F162" s="37"/>
      <c r="G162" s="37"/>
    </row>
    <row r="163" spans="1:7" x14ac:dyDescent="0.5">
      <c r="A163" s="37"/>
      <c r="C163" s="37"/>
      <c r="D163" s="37"/>
      <c r="F163" s="37"/>
      <c r="G163" s="37"/>
    </row>
    <row r="164" spans="1:7" x14ac:dyDescent="0.5">
      <c r="A164" s="37"/>
      <c r="C164" s="37"/>
      <c r="D164" s="37"/>
      <c r="F164" s="37"/>
      <c r="G164" s="37"/>
    </row>
    <row r="165" spans="1:7" x14ac:dyDescent="0.5">
      <c r="A165" s="37"/>
      <c r="C165" s="37"/>
      <c r="D165" s="37"/>
      <c r="F165" s="37"/>
      <c r="G165" s="37"/>
    </row>
    <row r="166" spans="1:7" x14ac:dyDescent="0.5">
      <c r="A166" s="37"/>
      <c r="C166" s="37"/>
      <c r="D166" s="37"/>
      <c r="F166" s="37"/>
      <c r="G166" s="37"/>
    </row>
    <row r="167" spans="1:7" x14ac:dyDescent="0.5">
      <c r="A167" s="37"/>
      <c r="C167" s="37"/>
      <c r="D167" s="37"/>
      <c r="F167" s="37"/>
      <c r="G167" s="37"/>
    </row>
    <row r="168" spans="1:7" x14ac:dyDescent="0.5">
      <c r="A168" s="37"/>
      <c r="C168" s="37"/>
      <c r="D168" s="37"/>
      <c r="F168" s="37"/>
      <c r="G168" s="37"/>
    </row>
    <row r="169" spans="1:7" x14ac:dyDescent="0.5">
      <c r="A169" s="37"/>
      <c r="C169" s="37"/>
      <c r="D169" s="37"/>
      <c r="F169" s="37"/>
      <c r="G169" s="37"/>
    </row>
    <row r="170" spans="1:7" x14ac:dyDescent="0.5">
      <c r="A170" s="37"/>
      <c r="C170" s="37"/>
      <c r="D170" s="37"/>
      <c r="F170" s="37"/>
      <c r="G170" s="37"/>
    </row>
    <row r="171" spans="1:7" x14ac:dyDescent="0.5">
      <c r="A171" s="37"/>
      <c r="C171" s="37"/>
      <c r="D171" s="37"/>
      <c r="F171" s="37"/>
      <c r="G171" s="37"/>
    </row>
    <row r="172" spans="1:7" x14ac:dyDescent="0.5">
      <c r="A172" s="37"/>
      <c r="C172" s="37"/>
      <c r="D172" s="37"/>
      <c r="F172" s="37"/>
      <c r="G172" s="37"/>
    </row>
    <row r="173" spans="1:7" x14ac:dyDescent="0.5">
      <c r="A173" s="37"/>
      <c r="C173" s="37"/>
      <c r="D173" s="37"/>
      <c r="F173" s="37"/>
      <c r="G173" s="37"/>
    </row>
    <row r="174" spans="1:7" x14ac:dyDescent="0.5">
      <c r="A174" s="37"/>
      <c r="C174" s="37"/>
      <c r="D174" s="37"/>
      <c r="F174" s="37"/>
      <c r="G174" s="37"/>
    </row>
    <row r="175" spans="1:7" x14ac:dyDescent="0.5">
      <c r="A175" s="37"/>
      <c r="C175" s="37"/>
      <c r="D175" s="37"/>
      <c r="F175" s="37"/>
      <c r="G175" s="37"/>
    </row>
    <row r="176" spans="1:7" x14ac:dyDescent="0.5">
      <c r="A176" s="37"/>
      <c r="C176" s="37"/>
      <c r="D176" s="37"/>
      <c r="F176" s="37"/>
      <c r="G176" s="37"/>
    </row>
    <row r="177" spans="1:7" x14ac:dyDescent="0.5">
      <c r="A177" s="37"/>
      <c r="C177" s="37"/>
      <c r="D177" s="37"/>
      <c r="F177" s="37"/>
      <c r="G177" s="37"/>
    </row>
    <row r="178" spans="1:7" x14ac:dyDescent="0.5">
      <c r="A178" s="37"/>
      <c r="C178" s="37"/>
      <c r="D178" s="37"/>
      <c r="F178" s="37"/>
      <c r="G178" s="37"/>
    </row>
    <row r="179" spans="1:7" x14ac:dyDescent="0.5">
      <c r="A179" s="37"/>
      <c r="C179" s="37"/>
      <c r="D179" s="37"/>
      <c r="F179" s="37"/>
      <c r="G179" s="37"/>
    </row>
    <row r="180" spans="1:7" x14ac:dyDescent="0.5">
      <c r="A180" s="37"/>
      <c r="C180" s="37"/>
      <c r="D180" s="37"/>
      <c r="F180" s="37"/>
      <c r="G180" s="37"/>
    </row>
    <row r="181" spans="1:7" x14ac:dyDescent="0.5">
      <c r="A181" s="37"/>
      <c r="C181" s="37"/>
      <c r="D181" s="37"/>
      <c r="F181" s="37"/>
      <c r="G181" s="37"/>
    </row>
    <row r="182" spans="1:7" x14ac:dyDescent="0.5">
      <c r="A182" s="37"/>
      <c r="C182" s="37"/>
      <c r="D182" s="37"/>
      <c r="F182" s="37"/>
      <c r="G182" s="37"/>
    </row>
    <row r="183" spans="1:7" x14ac:dyDescent="0.5">
      <c r="A183" s="37"/>
      <c r="C183" s="37"/>
      <c r="D183" s="37"/>
      <c r="F183" s="37"/>
      <c r="G183" s="37"/>
    </row>
    <row r="184" spans="1:7" x14ac:dyDescent="0.5">
      <c r="A184" s="37"/>
      <c r="C184" s="37"/>
      <c r="D184" s="37"/>
      <c r="F184" s="37"/>
      <c r="G184" s="37"/>
    </row>
    <row r="185" spans="1:7" x14ac:dyDescent="0.5">
      <c r="A185" s="37"/>
      <c r="C185" s="37"/>
      <c r="D185" s="37"/>
      <c r="F185" s="37"/>
      <c r="G185" s="37"/>
    </row>
    <row r="186" spans="1:7" x14ac:dyDescent="0.5">
      <c r="A186" s="37"/>
      <c r="C186" s="37"/>
      <c r="D186" s="37"/>
      <c r="F186" s="37"/>
      <c r="G186" s="37"/>
    </row>
    <row r="187" spans="1:7" x14ac:dyDescent="0.5">
      <c r="A187" s="37"/>
      <c r="C187" s="37"/>
      <c r="D187" s="37"/>
      <c r="F187" s="37"/>
      <c r="G187" s="37"/>
    </row>
    <row r="188" spans="1:7" x14ac:dyDescent="0.5">
      <c r="A188" s="37"/>
      <c r="C188" s="37"/>
      <c r="D188" s="37"/>
      <c r="F188" s="37"/>
      <c r="G188" s="37"/>
    </row>
    <row r="189" spans="1:7" x14ac:dyDescent="0.5">
      <c r="A189" s="37"/>
      <c r="C189" s="37"/>
      <c r="D189" s="37"/>
      <c r="F189" s="37"/>
      <c r="G189" s="37"/>
    </row>
    <row r="190" spans="1:7" x14ac:dyDescent="0.5">
      <c r="A190" s="37"/>
      <c r="C190" s="37"/>
      <c r="D190" s="37"/>
      <c r="F190" s="37"/>
      <c r="G190" s="37"/>
    </row>
    <row r="191" spans="1:7" x14ac:dyDescent="0.5">
      <c r="A191" s="37"/>
      <c r="C191" s="37"/>
      <c r="D191" s="37"/>
      <c r="F191" s="37"/>
      <c r="G191" s="37"/>
    </row>
    <row r="192" spans="1:7" x14ac:dyDescent="0.5">
      <c r="A192" s="37"/>
      <c r="C192" s="37"/>
      <c r="D192" s="37"/>
      <c r="F192" s="37"/>
      <c r="G192" s="37"/>
    </row>
    <row r="193" spans="1:7" x14ac:dyDescent="0.5">
      <c r="A193" s="37"/>
      <c r="C193" s="37"/>
      <c r="D193" s="37"/>
      <c r="F193" s="37"/>
      <c r="G193" s="37"/>
    </row>
    <row r="194" spans="1:7" x14ac:dyDescent="0.5">
      <c r="A194" s="37"/>
      <c r="C194" s="37"/>
      <c r="D194" s="37"/>
      <c r="F194" s="37"/>
      <c r="G194" s="37"/>
    </row>
    <row r="195" spans="1:7" x14ac:dyDescent="0.5">
      <c r="A195" s="37"/>
      <c r="C195" s="37"/>
      <c r="D195" s="37"/>
      <c r="F195" s="37"/>
      <c r="G195" s="37"/>
    </row>
    <row r="196" spans="1:7" x14ac:dyDescent="0.5">
      <c r="A196" s="37"/>
      <c r="C196" s="37"/>
      <c r="D196" s="37"/>
      <c r="F196" s="37"/>
      <c r="G196" s="37"/>
    </row>
    <row r="197" spans="1:7" x14ac:dyDescent="0.5">
      <c r="A197" s="37"/>
      <c r="C197" s="37"/>
      <c r="D197" s="37"/>
      <c r="F197" s="37"/>
      <c r="G197" s="37"/>
    </row>
    <row r="198" spans="1:7" x14ac:dyDescent="0.5">
      <c r="A198" s="37"/>
      <c r="C198" s="37"/>
      <c r="D198" s="37"/>
      <c r="F198" s="37"/>
      <c r="G198" s="37"/>
    </row>
    <row r="199" spans="1:7" x14ac:dyDescent="0.5">
      <c r="A199" s="37"/>
      <c r="C199" s="37"/>
      <c r="D199" s="37"/>
      <c r="F199" s="37"/>
      <c r="G199" s="37"/>
    </row>
    <row r="200" spans="1:7" x14ac:dyDescent="0.5">
      <c r="A200" s="37"/>
      <c r="C200" s="37"/>
      <c r="D200" s="37"/>
      <c r="F200" s="37"/>
      <c r="G200" s="37"/>
    </row>
    <row r="201" spans="1:7" x14ac:dyDescent="0.5">
      <c r="A201" s="37"/>
      <c r="C201" s="37"/>
      <c r="D201" s="37"/>
      <c r="F201" s="37"/>
      <c r="G201" s="37"/>
    </row>
    <row r="202" spans="1:7" x14ac:dyDescent="0.5">
      <c r="A202" s="37"/>
      <c r="C202" s="37"/>
      <c r="D202" s="37"/>
      <c r="F202" s="37"/>
      <c r="G202" s="37"/>
    </row>
    <row r="203" spans="1:7" x14ac:dyDescent="0.5">
      <c r="A203" s="37"/>
      <c r="C203" s="37"/>
      <c r="D203" s="37"/>
      <c r="F203" s="37"/>
      <c r="G203" s="37"/>
    </row>
    <row r="204" spans="1:7" x14ac:dyDescent="0.5">
      <c r="A204" s="37"/>
      <c r="C204" s="37"/>
      <c r="D204" s="37"/>
      <c r="F204" s="37"/>
      <c r="G204" s="37"/>
    </row>
    <row r="205" spans="1:7" x14ac:dyDescent="0.5">
      <c r="A205" s="37"/>
      <c r="C205" s="37"/>
      <c r="D205" s="37"/>
      <c r="F205" s="37"/>
      <c r="G205" s="37"/>
    </row>
    <row r="206" spans="1:7" x14ac:dyDescent="0.5">
      <c r="A206" s="37"/>
      <c r="C206" s="37"/>
      <c r="D206" s="37"/>
      <c r="F206" s="37"/>
      <c r="G206" s="37"/>
    </row>
    <row r="207" spans="1:7" x14ac:dyDescent="0.5">
      <c r="A207" s="37"/>
      <c r="C207" s="37"/>
      <c r="D207" s="37"/>
      <c r="F207" s="37"/>
      <c r="G207" s="37"/>
    </row>
    <row r="208" spans="1:7" x14ac:dyDescent="0.5">
      <c r="A208" s="37"/>
      <c r="C208" s="37"/>
      <c r="D208" s="37"/>
      <c r="F208" s="37"/>
      <c r="G208" s="37"/>
    </row>
    <row r="209" spans="1:7" x14ac:dyDescent="0.5">
      <c r="A209" s="37"/>
      <c r="C209" s="37"/>
      <c r="D209" s="37"/>
      <c r="F209" s="37"/>
      <c r="G209" s="37"/>
    </row>
    <row r="210" spans="1:7" x14ac:dyDescent="0.5">
      <c r="A210" s="37"/>
      <c r="C210" s="37"/>
      <c r="D210" s="37"/>
      <c r="F210" s="37"/>
      <c r="G210" s="37"/>
    </row>
    <row r="211" spans="1:7" x14ac:dyDescent="0.5">
      <c r="A211" s="37"/>
      <c r="C211" s="37"/>
      <c r="D211" s="37"/>
      <c r="F211" s="37"/>
      <c r="G211" s="37"/>
    </row>
    <row r="212" spans="1:7" x14ac:dyDescent="0.5">
      <c r="A212" s="37"/>
      <c r="C212" s="37"/>
      <c r="D212" s="37"/>
      <c r="F212" s="37"/>
      <c r="G212" s="37"/>
    </row>
    <row r="213" spans="1:7" x14ac:dyDescent="0.5">
      <c r="A213" s="37"/>
      <c r="C213" s="37"/>
      <c r="D213" s="37"/>
      <c r="F213" s="37"/>
      <c r="G213" s="37"/>
    </row>
    <row r="214" spans="1:7" x14ac:dyDescent="0.5">
      <c r="A214" s="37"/>
      <c r="C214" s="37"/>
      <c r="D214" s="37"/>
      <c r="F214" s="37"/>
      <c r="G214" s="37"/>
    </row>
    <row r="215" spans="1:7" x14ac:dyDescent="0.5">
      <c r="A215" s="37"/>
      <c r="C215" s="37"/>
      <c r="D215" s="37"/>
      <c r="F215" s="37"/>
      <c r="G215" s="37"/>
    </row>
    <row r="216" spans="1:7" x14ac:dyDescent="0.5">
      <c r="A216" s="37"/>
      <c r="C216" s="37"/>
      <c r="D216" s="37"/>
      <c r="F216" s="37"/>
      <c r="G216" s="37"/>
    </row>
    <row r="217" spans="1:7" x14ac:dyDescent="0.5">
      <c r="A217" s="37"/>
      <c r="C217" s="37"/>
      <c r="D217" s="37"/>
      <c r="F217" s="37"/>
      <c r="G217" s="37"/>
    </row>
    <row r="218" spans="1:7" x14ac:dyDescent="0.5">
      <c r="A218" s="37"/>
      <c r="C218" s="37"/>
      <c r="D218" s="37"/>
      <c r="F218" s="37"/>
      <c r="G218" s="37"/>
    </row>
    <row r="219" spans="1:7" x14ac:dyDescent="0.5">
      <c r="A219" s="37"/>
      <c r="C219" s="37"/>
      <c r="D219" s="37"/>
      <c r="F219" s="37"/>
      <c r="G219" s="37"/>
    </row>
    <row r="220" spans="1:7" x14ac:dyDescent="0.5">
      <c r="A220" s="37"/>
      <c r="C220" s="37"/>
      <c r="D220" s="37"/>
      <c r="F220" s="37"/>
      <c r="G220" s="37"/>
    </row>
    <row r="221" spans="1:7" x14ac:dyDescent="0.5">
      <c r="A221" s="37"/>
      <c r="C221" s="37"/>
      <c r="D221" s="37"/>
      <c r="F221" s="37"/>
      <c r="G221" s="37"/>
    </row>
    <row r="222" spans="1:7" x14ac:dyDescent="0.5">
      <c r="A222" s="37"/>
      <c r="C222" s="37"/>
      <c r="D222" s="37"/>
      <c r="F222" s="37"/>
      <c r="G222" s="37"/>
    </row>
    <row r="223" spans="1:7" x14ac:dyDescent="0.5">
      <c r="A223" s="37"/>
      <c r="C223" s="37"/>
      <c r="D223" s="37"/>
      <c r="F223" s="37"/>
      <c r="G223" s="37"/>
    </row>
    <row r="224" spans="1:7" x14ac:dyDescent="0.5">
      <c r="A224" s="37"/>
      <c r="C224" s="37"/>
      <c r="D224" s="37"/>
      <c r="F224" s="37"/>
      <c r="G224" s="37"/>
    </row>
    <row r="225" spans="1:7" x14ac:dyDescent="0.5">
      <c r="A225" s="37"/>
      <c r="C225" s="37"/>
      <c r="D225" s="37"/>
      <c r="F225" s="37"/>
      <c r="G225" s="37"/>
    </row>
    <row r="226" spans="1:7" x14ac:dyDescent="0.5">
      <c r="A226" s="37"/>
      <c r="C226" s="37"/>
      <c r="D226" s="37"/>
      <c r="F226" s="37"/>
      <c r="G226" s="37"/>
    </row>
    <row r="227" spans="1:7" x14ac:dyDescent="0.5">
      <c r="A227" s="37"/>
      <c r="C227" s="37"/>
      <c r="D227" s="37"/>
      <c r="F227" s="37"/>
      <c r="G227" s="37"/>
    </row>
    <row r="228" spans="1:7" x14ac:dyDescent="0.5">
      <c r="A228" s="37"/>
      <c r="C228" s="37"/>
      <c r="D228" s="37"/>
      <c r="F228" s="37"/>
      <c r="G228" s="37"/>
    </row>
    <row r="229" spans="1:7" x14ac:dyDescent="0.5">
      <c r="A229" s="37"/>
      <c r="C229" s="37"/>
      <c r="D229" s="37"/>
      <c r="F229" s="37"/>
      <c r="G229" s="37"/>
    </row>
    <row r="230" spans="1:7" x14ac:dyDescent="0.5">
      <c r="A230" s="37"/>
      <c r="C230" s="37"/>
      <c r="D230" s="37"/>
      <c r="F230" s="37"/>
      <c r="G230" s="37"/>
    </row>
    <row r="231" spans="1:7" x14ac:dyDescent="0.5">
      <c r="A231" s="37"/>
      <c r="C231" s="37"/>
      <c r="D231" s="37"/>
      <c r="F231" s="37"/>
      <c r="G231" s="37"/>
    </row>
    <row r="232" spans="1:7" x14ac:dyDescent="0.5">
      <c r="A232" s="37"/>
      <c r="C232" s="37"/>
      <c r="D232" s="37"/>
      <c r="F232" s="37"/>
      <c r="G232" s="37"/>
    </row>
    <row r="233" spans="1:7" x14ac:dyDescent="0.5">
      <c r="A233" s="37"/>
      <c r="C233" s="37"/>
      <c r="D233" s="37"/>
      <c r="F233" s="37"/>
      <c r="G233" s="37"/>
    </row>
    <row r="234" spans="1:7" x14ac:dyDescent="0.5">
      <c r="A234" s="37"/>
      <c r="C234" s="37"/>
      <c r="D234" s="37"/>
      <c r="F234" s="37"/>
      <c r="G234" s="37"/>
    </row>
    <row r="235" spans="1:7" x14ac:dyDescent="0.5">
      <c r="A235" s="37"/>
      <c r="C235" s="37"/>
      <c r="D235" s="37"/>
      <c r="F235" s="37"/>
      <c r="G235" s="37"/>
    </row>
    <row r="236" spans="1:7" x14ac:dyDescent="0.5">
      <c r="A236" s="37"/>
      <c r="C236" s="37"/>
      <c r="D236" s="37"/>
      <c r="F236" s="37"/>
      <c r="G236" s="37"/>
    </row>
    <row r="237" spans="1:7" x14ac:dyDescent="0.5">
      <c r="A237" s="37"/>
      <c r="C237" s="37"/>
      <c r="D237" s="37"/>
      <c r="F237" s="37"/>
      <c r="G237" s="37"/>
    </row>
    <row r="238" spans="1:7" x14ac:dyDescent="0.5">
      <c r="A238" s="37"/>
      <c r="C238" s="37"/>
      <c r="D238" s="37"/>
      <c r="F238" s="37"/>
      <c r="G238" s="37"/>
    </row>
    <row r="239" spans="1:7" x14ac:dyDescent="0.5">
      <c r="A239" s="37"/>
      <c r="C239" s="37"/>
      <c r="D239" s="37"/>
      <c r="F239" s="37"/>
      <c r="G239" s="37"/>
    </row>
    <row r="240" spans="1:7" x14ac:dyDescent="0.5">
      <c r="A240" s="37"/>
      <c r="C240" s="37"/>
      <c r="D240" s="37"/>
      <c r="F240" s="37"/>
      <c r="G240" s="37"/>
    </row>
    <row r="241" spans="1:7" x14ac:dyDescent="0.5">
      <c r="A241" s="37"/>
      <c r="C241" s="37"/>
      <c r="D241" s="37"/>
      <c r="F241" s="37"/>
      <c r="G241" s="37"/>
    </row>
    <row r="242" spans="1:7" x14ac:dyDescent="0.5">
      <c r="A242" s="37"/>
      <c r="C242" s="37"/>
      <c r="D242" s="37"/>
      <c r="F242" s="37"/>
      <c r="G242" s="37"/>
    </row>
    <row r="243" spans="1:7" x14ac:dyDescent="0.5">
      <c r="A243" s="37"/>
      <c r="C243" s="37"/>
      <c r="D243" s="37"/>
      <c r="F243" s="37"/>
      <c r="G243" s="37"/>
    </row>
    <row r="244" spans="1:7" x14ac:dyDescent="0.5">
      <c r="A244" s="37"/>
      <c r="C244" s="37"/>
      <c r="D244" s="37"/>
      <c r="F244" s="37"/>
      <c r="G244" s="37"/>
    </row>
    <row r="245" spans="1:7" x14ac:dyDescent="0.5">
      <c r="A245" s="37"/>
      <c r="C245" s="37"/>
      <c r="D245" s="37"/>
      <c r="F245" s="37"/>
      <c r="G245" s="37"/>
    </row>
    <row r="246" spans="1:7" x14ac:dyDescent="0.5">
      <c r="A246" s="37"/>
      <c r="C246" s="37"/>
      <c r="D246" s="37"/>
      <c r="F246" s="37"/>
      <c r="G246" s="37"/>
    </row>
    <row r="247" spans="1:7" x14ac:dyDescent="0.5">
      <c r="A247" s="37"/>
      <c r="C247" s="37"/>
      <c r="D247" s="37"/>
      <c r="F247" s="37"/>
      <c r="G247" s="37"/>
    </row>
    <row r="248" spans="1:7" x14ac:dyDescent="0.5">
      <c r="A248" s="37"/>
      <c r="C248" s="37"/>
      <c r="D248" s="37"/>
      <c r="F248" s="37"/>
      <c r="G248" s="37"/>
    </row>
    <row r="249" spans="1:7" x14ac:dyDescent="0.5">
      <c r="A249" s="37"/>
      <c r="C249" s="37"/>
      <c r="D249" s="37"/>
      <c r="F249" s="37"/>
      <c r="G249" s="37"/>
    </row>
    <row r="250" spans="1:7" x14ac:dyDescent="0.5">
      <c r="A250" s="37"/>
      <c r="C250" s="37"/>
      <c r="D250" s="37"/>
      <c r="F250" s="37"/>
      <c r="G250" s="37"/>
    </row>
    <row r="251" spans="1:7" x14ac:dyDescent="0.5">
      <c r="A251" s="37"/>
      <c r="C251" s="37"/>
      <c r="D251" s="37"/>
      <c r="F251" s="37"/>
      <c r="G251" s="37"/>
    </row>
    <row r="252" spans="1:7" x14ac:dyDescent="0.5">
      <c r="A252" s="37"/>
      <c r="C252" s="37"/>
      <c r="D252" s="37"/>
      <c r="F252" s="37"/>
      <c r="G252" s="37"/>
    </row>
    <row r="253" spans="1:7" x14ac:dyDescent="0.5">
      <c r="A253" s="37"/>
      <c r="C253" s="37"/>
      <c r="D253" s="37"/>
      <c r="F253" s="37"/>
      <c r="G253" s="37"/>
    </row>
    <row r="254" spans="1:7" x14ac:dyDescent="0.5">
      <c r="A254" s="37"/>
      <c r="C254" s="37"/>
      <c r="D254" s="37"/>
      <c r="F254" s="37"/>
      <c r="G254" s="37"/>
    </row>
    <row r="255" spans="1:7" x14ac:dyDescent="0.5">
      <c r="A255" s="37"/>
      <c r="C255" s="37"/>
      <c r="D255" s="37"/>
      <c r="F255" s="37"/>
      <c r="G255" s="37"/>
    </row>
    <row r="256" spans="1:7" x14ac:dyDescent="0.5">
      <c r="A256" s="37"/>
      <c r="C256" s="37"/>
      <c r="D256" s="37"/>
      <c r="F256" s="37"/>
      <c r="G256" s="37"/>
    </row>
    <row r="257" spans="1:7" x14ac:dyDescent="0.5">
      <c r="A257" s="37"/>
      <c r="C257" s="37"/>
      <c r="D257" s="37"/>
      <c r="F257" s="37"/>
      <c r="G257" s="37"/>
    </row>
    <row r="258" spans="1:7" x14ac:dyDescent="0.5">
      <c r="A258" s="37"/>
      <c r="C258" s="37"/>
      <c r="D258" s="37"/>
      <c r="F258" s="37"/>
      <c r="G258" s="37"/>
    </row>
    <row r="259" spans="1:7" x14ac:dyDescent="0.5">
      <c r="A259" s="37"/>
      <c r="C259" s="37"/>
      <c r="D259" s="37"/>
      <c r="F259" s="37"/>
      <c r="G259" s="37"/>
    </row>
    <row r="260" spans="1:7" x14ac:dyDescent="0.5">
      <c r="A260" s="37"/>
      <c r="C260" s="37"/>
      <c r="D260" s="37"/>
      <c r="F260" s="37"/>
      <c r="G260" s="37"/>
    </row>
    <row r="261" spans="1:7" x14ac:dyDescent="0.5">
      <c r="A261" s="37"/>
      <c r="C261" s="37"/>
      <c r="D261" s="37"/>
      <c r="F261" s="37"/>
      <c r="G261" s="37"/>
    </row>
    <row r="262" spans="1:7" x14ac:dyDescent="0.5">
      <c r="A262" s="37"/>
      <c r="C262" s="37"/>
      <c r="D262" s="37"/>
      <c r="F262" s="37"/>
      <c r="G262" s="37"/>
    </row>
    <row r="263" spans="1:7" x14ac:dyDescent="0.5">
      <c r="A263" s="37"/>
      <c r="C263" s="37"/>
      <c r="D263" s="37"/>
      <c r="F263" s="37"/>
      <c r="G263" s="37"/>
    </row>
    <row r="264" spans="1:7" x14ac:dyDescent="0.5">
      <c r="A264" s="37"/>
      <c r="C264" s="37"/>
      <c r="D264" s="37"/>
      <c r="F264" s="37"/>
      <c r="G264" s="37"/>
    </row>
    <row r="265" spans="1:7" x14ac:dyDescent="0.5">
      <c r="A265" s="37"/>
      <c r="C265" s="37"/>
      <c r="D265" s="37"/>
      <c r="F265" s="37"/>
      <c r="G265" s="37"/>
    </row>
    <row r="266" spans="1:7" x14ac:dyDescent="0.5">
      <c r="A266" s="37"/>
      <c r="C266" s="37"/>
      <c r="D266" s="37"/>
      <c r="F266" s="37"/>
      <c r="G266" s="37"/>
    </row>
    <row r="267" spans="1:7" x14ac:dyDescent="0.5">
      <c r="A267" s="37"/>
      <c r="C267" s="37"/>
      <c r="D267" s="37"/>
      <c r="F267" s="37"/>
      <c r="G267" s="37"/>
    </row>
    <row r="268" spans="1:7" x14ac:dyDescent="0.5">
      <c r="A268" s="37"/>
      <c r="C268" s="37"/>
      <c r="D268" s="37"/>
      <c r="F268" s="37"/>
      <c r="G268" s="37"/>
    </row>
    <row r="269" spans="1:7" x14ac:dyDescent="0.5">
      <c r="A269" s="37"/>
      <c r="C269" s="37"/>
      <c r="D269" s="37"/>
      <c r="F269" s="37"/>
      <c r="G269" s="37"/>
    </row>
    <row r="270" spans="1:7" x14ac:dyDescent="0.5">
      <c r="A270" s="37"/>
      <c r="C270" s="37"/>
      <c r="D270" s="37"/>
      <c r="F270" s="37"/>
      <c r="G270" s="37"/>
    </row>
    <row r="271" spans="1:7" x14ac:dyDescent="0.5">
      <c r="A271" s="37"/>
      <c r="C271" s="37"/>
      <c r="D271" s="37"/>
      <c r="F271" s="37"/>
      <c r="G271" s="37"/>
    </row>
    <row r="272" spans="1:7" x14ac:dyDescent="0.5">
      <c r="A272" s="37"/>
      <c r="C272" s="37"/>
      <c r="D272" s="37"/>
      <c r="F272" s="37"/>
      <c r="G272" s="37"/>
    </row>
    <row r="273" spans="1:7" x14ac:dyDescent="0.5">
      <c r="A273" s="37"/>
      <c r="C273" s="37"/>
      <c r="D273" s="37"/>
      <c r="F273" s="37"/>
      <c r="G273" s="37"/>
    </row>
    <row r="274" spans="1:7" x14ac:dyDescent="0.5">
      <c r="A274" s="37"/>
      <c r="C274" s="37"/>
      <c r="D274" s="37"/>
      <c r="F274" s="37"/>
      <c r="G274" s="37"/>
    </row>
    <row r="275" spans="1:7" x14ac:dyDescent="0.5">
      <c r="A275" s="37"/>
      <c r="C275" s="37"/>
      <c r="D275" s="37"/>
      <c r="F275" s="37"/>
      <c r="G275" s="37"/>
    </row>
    <row r="276" spans="1:7" x14ac:dyDescent="0.5">
      <c r="A276" s="37"/>
      <c r="C276" s="37"/>
      <c r="D276" s="37"/>
      <c r="F276" s="37"/>
      <c r="G276" s="37"/>
    </row>
    <row r="277" spans="1:7" x14ac:dyDescent="0.5">
      <c r="A277" s="37"/>
      <c r="C277" s="37"/>
      <c r="D277" s="37"/>
      <c r="F277" s="37"/>
      <c r="G277" s="37"/>
    </row>
    <row r="278" spans="1:7" x14ac:dyDescent="0.5">
      <c r="A278" s="37"/>
      <c r="C278" s="37"/>
      <c r="D278" s="37"/>
      <c r="F278" s="37"/>
      <c r="G278" s="37"/>
    </row>
    <row r="279" spans="1:7" x14ac:dyDescent="0.5">
      <c r="A279" s="37"/>
      <c r="C279" s="37"/>
      <c r="D279" s="37"/>
      <c r="F279" s="37"/>
      <c r="G279" s="37"/>
    </row>
    <row r="280" spans="1:7" x14ac:dyDescent="0.5">
      <c r="A280" s="37"/>
      <c r="C280" s="37"/>
      <c r="D280" s="37"/>
      <c r="F280" s="37"/>
      <c r="G280" s="37"/>
    </row>
    <row r="281" spans="1:7" x14ac:dyDescent="0.5">
      <c r="A281" s="37"/>
      <c r="C281" s="37"/>
      <c r="D281" s="37"/>
      <c r="F281" s="37"/>
      <c r="G281" s="37"/>
    </row>
    <row r="282" spans="1:7" x14ac:dyDescent="0.5">
      <c r="A282" s="37"/>
      <c r="C282" s="37"/>
      <c r="D282" s="37"/>
      <c r="F282" s="37"/>
      <c r="G282" s="37"/>
    </row>
    <row r="283" spans="1:7" x14ac:dyDescent="0.5">
      <c r="A283" s="37"/>
      <c r="C283" s="37"/>
      <c r="D283" s="37"/>
      <c r="F283" s="37"/>
      <c r="G283" s="37"/>
    </row>
    <row r="284" spans="1:7" x14ac:dyDescent="0.5">
      <c r="A284" s="37"/>
      <c r="C284" s="37"/>
      <c r="D284" s="37"/>
      <c r="F284" s="37"/>
      <c r="G284" s="37"/>
    </row>
    <row r="285" spans="1:7" x14ac:dyDescent="0.5">
      <c r="A285" s="37"/>
      <c r="C285" s="37"/>
      <c r="D285" s="37"/>
      <c r="F285" s="37"/>
      <c r="G285" s="37"/>
    </row>
    <row r="286" spans="1:7" x14ac:dyDescent="0.5">
      <c r="A286" s="37"/>
      <c r="C286" s="37"/>
      <c r="D286" s="37"/>
      <c r="F286" s="37"/>
      <c r="G286" s="37"/>
    </row>
    <row r="287" spans="1:7" x14ac:dyDescent="0.5">
      <c r="A287" s="37"/>
      <c r="C287" s="37"/>
      <c r="D287" s="37"/>
      <c r="F287" s="37"/>
      <c r="G287" s="37"/>
    </row>
    <row r="288" spans="1:7" x14ac:dyDescent="0.5">
      <c r="A288" s="37"/>
      <c r="C288" s="37"/>
      <c r="D288" s="37"/>
      <c r="F288" s="37"/>
      <c r="G288" s="37"/>
    </row>
    <row r="289" spans="1:7" x14ac:dyDescent="0.5">
      <c r="A289" s="37"/>
      <c r="C289" s="37"/>
      <c r="D289" s="37"/>
      <c r="F289" s="37"/>
      <c r="G289" s="37"/>
    </row>
    <row r="290" spans="1:7" x14ac:dyDescent="0.5">
      <c r="A290" s="37"/>
      <c r="C290" s="37"/>
      <c r="D290" s="37"/>
      <c r="F290" s="37"/>
      <c r="G290" s="37"/>
    </row>
    <row r="291" spans="1:7" x14ac:dyDescent="0.5">
      <c r="A291" s="37"/>
      <c r="C291" s="37"/>
      <c r="D291" s="37"/>
      <c r="F291" s="37"/>
      <c r="G291" s="37"/>
    </row>
    <row r="292" spans="1:7" x14ac:dyDescent="0.5">
      <c r="A292" s="37"/>
      <c r="C292" s="37"/>
      <c r="D292" s="37"/>
      <c r="F292" s="37"/>
      <c r="G292" s="37"/>
    </row>
    <row r="293" spans="1:7" x14ac:dyDescent="0.5">
      <c r="A293" s="37"/>
      <c r="C293" s="37"/>
      <c r="D293" s="37"/>
      <c r="F293" s="37"/>
      <c r="G293" s="37"/>
    </row>
    <row r="294" spans="1:7" x14ac:dyDescent="0.5">
      <c r="A294" s="37"/>
      <c r="C294" s="37"/>
      <c r="D294" s="37"/>
      <c r="F294" s="37"/>
      <c r="G294" s="37"/>
    </row>
    <row r="295" spans="1:7" x14ac:dyDescent="0.5">
      <c r="A295" s="37"/>
      <c r="C295" s="37"/>
      <c r="D295" s="37"/>
      <c r="F295" s="37"/>
      <c r="G295" s="37"/>
    </row>
    <row r="296" spans="1:7" x14ac:dyDescent="0.5">
      <c r="A296" s="37"/>
      <c r="C296" s="37"/>
      <c r="D296" s="37"/>
      <c r="F296" s="37"/>
      <c r="G296" s="37"/>
    </row>
    <row r="297" spans="1:7" x14ac:dyDescent="0.5">
      <c r="A297" s="37"/>
      <c r="C297" s="37"/>
      <c r="D297" s="37"/>
      <c r="F297" s="37"/>
      <c r="G297" s="37"/>
    </row>
    <row r="298" spans="1:7" x14ac:dyDescent="0.5">
      <c r="A298" s="37"/>
      <c r="C298" s="37"/>
      <c r="D298" s="37"/>
      <c r="F298" s="37"/>
      <c r="G298" s="37"/>
    </row>
    <row r="299" spans="1:7" x14ac:dyDescent="0.5">
      <c r="A299" s="37"/>
      <c r="C299" s="37"/>
      <c r="D299" s="37"/>
      <c r="F299" s="37"/>
      <c r="G299" s="37"/>
    </row>
    <row r="300" spans="1:7" x14ac:dyDescent="0.5">
      <c r="A300" s="37"/>
      <c r="C300" s="37"/>
      <c r="D300" s="37"/>
      <c r="F300" s="37"/>
      <c r="G300" s="37"/>
    </row>
    <row r="301" spans="1:7" x14ac:dyDescent="0.5">
      <c r="A301" s="37"/>
      <c r="C301" s="37"/>
      <c r="D301" s="37"/>
      <c r="F301" s="37"/>
      <c r="G301" s="37"/>
    </row>
    <row r="302" spans="1:7" x14ac:dyDescent="0.5">
      <c r="A302" s="37"/>
      <c r="C302" s="37"/>
      <c r="D302" s="37"/>
      <c r="F302" s="37"/>
      <c r="G302" s="37"/>
    </row>
    <row r="303" spans="1:7" x14ac:dyDescent="0.5">
      <c r="A303" s="37"/>
      <c r="C303" s="37"/>
      <c r="D303" s="37"/>
      <c r="F303" s="37"/>
      <c r="G303" s="37"/>
    </row>
    <row r="304" spans="1:7" x14ac:dyDescent="0.5">
      <c r="A304" s="37"/>
      <c r="C304" s="37"/>
      <c r="D304" s="37"/>
      <c r="F304" s="37"/>
      <c r="G304" s="37"/>
    </row>
    <row r="305" spans="1:7" x14ac:dyDescent="0.5">
      <c r="A305" s="37"/>
      <c r="C305" s="37"/>
      <c r="D305" s="37"/>
      <c r="F305" s="37"/>
      <c r="G305" s="37"/>
    </row>
    <row r="306" spans="1:7" x14ac:dyDescent="0.5">
      <c r="A306" s="37"/>
      <c r="C306" s="37"/>
      <c r="D306" s="37"/>
      <c r="F306" s="37"/>
      <c r="G306" s="37"/>
    </row>
    <row r="307" spans="1:7" x14ac:dyDescent="0.5">
      <c r="A307" s="37"/>
      <c r="C307" s="37"/>
      <c r="D307" s="37"/>
      <c r="F307" s="37"/>
      <c r="G307" s="37"/>
    </row>
    <row r="308" spans="1:7" x14ac:dyDescent="0.5">
      <c r="A308" s="37"/>
      <c r="C308" s="37"/>
      <c r="D308" s="37"/>
      <c r="F308" s="37"/>
      <c r="G308" s="37"/>
    </row>
    <row r="309" spans="1:7" x14ac:dyDescent="0.5">
      <c r="A309" s="37"/>
      <c r="C309" s="37"/>
      <c r="D309" s="37"/>
      <c r="F309" s="37"/>
      <c r="G309" s="37"/>
    </row>
    <row r="310" spans="1:7" x14ac:dyDescent="0.5">
      <c r="A310" s="37"/>
      <c r="C310" s="37"/>
      <c r="D310" s="37"/>
      <c r="F310" s="37"/>
      <c r="G310" s="37"/>
    </row>
    <row r="311" spans="1:7" x14ac:dyDescent="0.5">
      <c r="A311" s="37"/>
      <c r="C311" s="37"/>
      <c r="D311" s="37"/>
      <c r="F311" s="37"/>
      <c r="G311" s="37"/>
    </row>
    <row r="312" spans="1:7" x14ac:dyDescent="0.5">
      <c r="A312" s="37"/>
      <c r="C312" s="37"/>
      <c r="D312" s="37"/>
      <c r="F312" s="37"/>
      <c r="G312" s="37"/>
    </row>
    <row r="313" spans="1:7" x14ac:dyDescent="0.5">
      <c r="A313" s="37"/>
      <c r="C313" s="37"/>
      <c r="D313" s="37"/>
      <c r="F313" s="37"/>
      <c r="G313" s="37"/>
    </row>
    <row r="314" spans="1:7" x14ac:dyDescent="0.5">
      <c r="A314" s="37"/>
      <c r="C314" s="37"/>
      <c r="D314" s="37"/>
      <c r="F314" s="37"/>
      <c r="G314" s="37"/>
    </row>
    <row r="315" spans="1:7" x14ac:dyDescent="0.5">
      <c r="A315" s="37"/>
      <c r="C315" s="37"/>
      <c r="D315" s="37"/>
      <c r="F315" s="37"/>
      <c r="G315" s="37"/>
    </row>
    <row r="316" spans="1:7" x14ac:dyDescent="0.5">
      <c r="A316" s="37"/>
      <c r="C316" s="37"/>
      <c r="D316" s="37"/>
      <c r="F316" s="37"/>
      <c r="G316" s="37"/>
    </row>
    <row r="317" spans="1:7" x14ac:dyDescent="0.5">
      <c r="A317" s="37"/>
      <c r="C317" s="37"/>
      <c r="D317" s="37"/>
      <c r="F317" s="37"/>
      <c r="G317" s="37"/>
    </row>
    <row r="318" spans="1:7" x14ac:dyDescent="0.5">
      <c r="A318" s="37"/>
      <c r="C318" s="37"/>
      <c r="D318" s="37"/>
      <c r="F318" s="37"/>
      <c r="G318" s="37"/>
    </row>
    <row r="319" spans="1:7" x14ac:dyDescent="0.5">
      <c r="A319" s="37"/>
      <c r="C319" s="37"/>
      <c r="D319" s="37"/>
      <c r="F319" s="37"/>
      <c r="G319" s="37"/>
    </row>
    <row r="320" spans="1:7" x14ac:dyDescent="0.5">
      <c r="A320" s="37"/>
      <c r="C320" s="37"/>
      <c r="D320" s="37"/>
      <c r="F320" s="37"/>
      <c r="G320" s="37"/>
    </row>
    <row r="321" spans="1:7" x14ac:dyDescent="0.5">
      <c r="A321" s="37"/>
      <c r="C321" s="37"/>
      <c r="D321" s="37"/>
      <c r="F321" s="37"/>
      <c r="G321" s="37"/>
    </row>
    <row r="322" spans="1:7" x14ac:dyDescent="0.5">
      <c r="A322" s="37"/>
      <c r="C322" s="37"/>
      <c r="D322" s="37"/>
      <c r="F322" s="37"/>
      <c r="G322" s="37"/>
    </row>
    <row r="323" spans="1:7" x14ac:dyDescent="0.5">
      <c r="A323" s="37"/>
      <c r="C323" s="37"/>
      <c r="D323" s="37"/>
      <c r="F323" s="37"/>
      <c r="G323" s="37"/>
    </row>
    <row r="324" spans="1:7" x14ac:dyDescent="0.5">
      <c r="A324" s="37"/>
      <c r="C324" s="37"/>
      <c r="D324" s="37"/>
      <c r="F324" s="37"/>
      <c r="G324" s="37"/>
    </row>
    <row r="325" spans="1:7" x14ac:dyDescent="0.5">
      <c r="A325" s="37"/>
      <c r="C325" s="37"/>
      <c r="D325" s="37"/>
      <c r="F325" s="37"/>
      <c r="G325" s="37"/>
    </row>
    <row r="326" spans="1:7" x14ac:dyDescent="0.5">
      <c r="A326" s="37"/>
      <c r="C326" s="37"/>
      <c r="D326" s="37"/>
      <c r="F326" s="37"/>
      <c r="G326" s="37"/>
    </row>
    <row r="327" spans="1:7" x14ac:dyDescent="0.5">
      <c r="A327" s="37"/>
      <c r="C327" s="37"/>
      <c r="D327" s="37"/>
      <c r="F327" s="37"/>
      <c r="G327" s="37"/>
    </row>
    <row r="328" spans="1:7" x14ac:dyDescent="0.5">
      <c r="A328" s="37"/>
      <c r="C328" s="37"/>
      <c r="D328" s="37"/>
      <c r="F328" s="37"/>
      <c r="G328" s="37"/>
    </row>
    <row r="329" spans="1:7" x14ac:dyDescent="0.5">
      <c r="A329" s="37"/>
      <c r="C329" s="37"/>
      <c r="D329" s="37"/>
      <c r="F329" s="37"/>
      <c r="G329" s="37"/>
    </row>
    <row r="330" spans="1:7" x14ac:dyDescent="0.5">
      <c r="A330" s="37"/>
      <c r="C330" s="37"/>
      <c r="D330" s="37"/>
      <c r="F330" s="37"/>
      <c r="G330" s="37"/>
    </row>
    <row r="331" spans="1:7" x14ac:dyDescent="0.5">
      <c r="A331" s="37"/>
      <c r="C331" s="37"/>
      <c r="D331" s="37"/>
      <c r="F331" s="37"/>
      <c r="G331" s="37"/>
    </row>
    <row r="332" spans="1:7" x14ac:dyDescent="0.5">
      <c r="A332" s="37"/>
      <c r="C332" s="37"/>
      <c r="D332" s="37"/>
      <c r="F332" s="37"/>
      <c r="G332" s="37"/>
    </row>
    <row r="333" spans="1:7" x14ac:dyDescent="0.5">
      <c r="A333" s="37"/>
      <c r="C333" s="37"/>
      <c r="D333" s="37"/>
      <c r="F333" s="37"/>
      <c r="G333" s="37"/>
    </row>
    <row r="334" spans="1:7" x14ac:dyDescent="0.5">
      <c r="A334" s="37"/>
      <c r="C334" s="37"/>
      <c r="D334" s="37"/>
      <c r="F334" s="37"/>
      <c r="G334" s="37"/>
    </row>
    <row r="335" spans="1:7" x14ac:dyDescent="0.5">
      <c r="A335" s="37"/>
      <c r="C335" s="37"/>
      <c r="D335" s="37"/>
      <c r="F335" s="37"/>
      <c r="G335" s="37"/>
    </row>
    <row r="336" spans="1:7" x14ac:dyDescent="0.5">
      <c r="A336" s="37"/>
      <c r="C336" s="37"/>
      <c r="D336" s="37"/>
      <c r="F336" s="37"/>
      <c r="G336" s="37"/>
    </row>
    <row r="337" spans="1:7" x14ac:dyDescent="0.5">
      <c r="A337" s="37"/>
      <c r="C337" s="37"/>
      <c r="D337" s="37"/>
      <c r="F337" s="37"/>
      <c r="G337" s="37"/>
    </row>
    <row r="338" spans="1:7" x14ac:dyDescent="0.5">
      <c r="A338" s="37"/>
      <c r="C338" s="37"/>
      <c r="D338" s="37"/>
      <c r="F338" s="37"/>
      <c r="G338" s="37"/>
    </row>
    <row r="339" spans="1:7" x14ac:dyDescent="0.5">
      <c r="A339" s="37"/>
      <c r="C339" s="37"/>
      <c r="D339" s="37"/>
      <c r="F339" s="37"/>
      <c r="G339" s="37"/>
    </row>
    <row r="340" spans="1:7" x14ac:dyDescent="0.5">
      <c r="A340" s="37"/>
      <c r="C340" s="37"/>
      <c r="D340" s="37"/>
      <c r="F340" s="37"/>
      <c r="G340" s="37"/>
    </row>
    <row r="341" spans="1:7" x14ac:dyDescent="0.5">
      <c r="A341" s="37"/>
      <c r="C341" s="37"/>
      <c r="D341" s="37"/>
      <c r="F341" s="37"/>
      <c r="G341" s="37"/>
    </row>
    <row r="342" spans="1:7" x14ac:dyDescent="0.5">
      <c r="A342" s="37"/>
      <c r="C342" s="37"/>
      <c r="D342" s="37"/>
      <c r="F342" s="37"/>
      <c r="G342" s="37"/>
    </row>
    <row r="343" spans="1:7" x14ac:dyDescent="0.5">
      <c r="A343" s="37"/>
      <c r="C343" s="37"/>
      <c r="D343" s="37"/>
      <c r="F343" s="37"/>
      <c r="G343" s="37"/>
    </row>
    <row r="344" spans="1:7" x14ac:dyDescent="0.5">
      <c r="A344" s="37"/>
      <c r="C344" s="37"/>
      <c r="D344" s="37"/>
      <c r="F344" s="37"/>
      <c r="G344" s="37"/>
    </row>
    <row r="345" spans="1:7" x14ac:dyDescent="0.5">
      <c r="A345" s="37"/>
      <c r="C345" s="37"/>
      <c r="D345" s="37"/>
      <c r="F345" s="37"/>
      <c r="G345" s="37"/>
    </row>
    <row r="346" spans="1:7" x14ac:dyDescent="0.5">
      <c r="A346" s="37"/>
      <c r="C346" s="37"/>
      <c r="D346" s="37"/>
      <c r="F346" s="37"/>
      <c r="G346" s="37"/>
    </row>
    <row r="347" spans="1:7" x14ac:dyDescent="0.5">
      <c r="A347" s="37"/>
      <c r="C347" s="37"/>
      <c r="D347" s="37"/>
      <c r="F347" s="37"/>
      <c r="G347" s="37"/>
    </row>
    <row r="348" spans="1:7" x14ac:dyDescent="0.5">
      <c r="A348" s="37"/>
      <c r="C348" s="37"/>
      <c r="D348" s="37"/>
      <c r="F348" s="37"/>
      <c r="G348" s="37"/>
    </row>
    <row r="349" spans="1:7" x14ac:dyDescent="0.5">
      <c r="A349" s="37"/>
      <c r="C349" s="37"/>
      <c r="D349" s="37"/>
      <c r="F349" s="37"/>
      <c r="G349" s="37"/>
    </row>
    <row r="350" spans="1:7" x14ac:dyDescent="0.5">
      <c r="A350" s="37"/>
      <c r="C350" s="37"/>
      <c r="D350" s="37"/>
      <c r="F350" s="37"/>
      <c r="G350" s="37"/>
    </row>
    <row r="351" spans="1:7" x14ac:dyDescent="0.5">
      <c r="A351" s="37"/>
      <c r="C351" s="37"/>
      <c r="D351" s="37"/>
      <c r="F351" s="37"/>
      <c r="G351" s="37"/>
    </row>
    <row r="352" spans="1:7" x14ac:dyDescent="0.5">
      <c r="A352" s="37"/>
      <c r="C352" s="37"/>
      <c r="D352" s="37"/>
      <c r="F352" s="37"/>
      <c r="G352" s="37"/>
    </row>
    <row r="353" spans="1:7" x14ac:dyDescent="0.5">
      <c r="A353" s="37"/>
      <c r="C353" s="37"/>
      <c r="D353" s="37"/>
      <c r="F353" s="37"/>
      <c r="G353" s="37"/>
    </row>
    <row r="354" spans="1:7" x14ac:dyDescent="0.5">
      <c r="A354" s="37"/>
      <c r="C354" s="37"/>
      <c r="D354" s="37"/>
      <c r="F354" s="37"/>
      <c r="G354" s="37"/>
    </row>
    <row r="355" spans="1:7" x14ac:dyDescent="0.5">
      <c r="A355" s="37"/>
      <c r="C355" s="37"/>
      <c r="D355" s="37"/>
      <c r="F355" s="37"/>
      <c r="G355" s="37"/>
    </row>
    <row r="356" spans="1:7" x14ac:dyDescent="0.5">
      <c r="A356" s="37"/>
      <c r="C356" s="37"/>
      <c r="D356" s="37"/>
      <c r="F356" s="37"/>
      <c r="G356" s="37"/>
    </row>
    <row r="357" spans="1:7" x14ac:dyDescent="0.5">
      <c r="A357" s="37"/>
      <c r="C357" s="37"/>
      <c r="D357" s="37"/>
      <c r="F357" s="37"/>
      <c r="G357" s="37"/>
    </row>
    <row r="358" spans="1:7" x14ac:dyDescent="0.5">
      <c r="A358" s="37"/>
      <c r="C358" s="37"/>
      <c r="D358" s="37"/>
      <c r="F358" s="37"/>
      <c r="G358" s="37"/>
    </row>
    <row r="359" spans="1:7" x14ac:dyDescent="0.5">
      <c r="A359" s="37"/>
      <c r="C359" s="37"/>
      <c r="D359" s="37"/>
      <c r="F359" s="37"/>
      <c r="G359" s="37"/>
    </row>
    <row r="360" spans="1:7" x14ac:dyDescent="0.5">
      <c r="A360" s="37"/>
      <c r="C360" s="37"/>
      <c r="D360" s="37"/>
      <c r="F360" s="37"/>
      <c r="G360" s="37"/>
    </row>
    <row r="361" spans="1:7" x14ac:dyDescent="0.5">
      <c r="A361" s="37"/>
      <c r="C361" s="37"/>
      <c r="D361" s="37"/>
      <c r="F361" s="37"/>
      <c r="G361" s="37"/>
    </row>
    <row r="362" spans="1:7" x14ac:dyDescent="0.5">
      <c r="A362" s="37"/>
      <c r="C362" s="37"/>
      <c r="D362" s="37"/>
      <c r="F362" s="37"/>
      <c r="G362" s="37"/>
    </row>
    <row r="363" spans="1:7" x14ac:dyDescent="0.5">
      <c r="A363" s="37"/>
      <c r="C363" s="37"/>
      <c r="D363" s="37"/>
      <c r="F363" s="37"/>
      <c r="G363" s="37"/>
    </row>
    <row r="364" spans="1:7" x14ac:dyDescent="0.5">
      <c r="A364" s="37"/>
      <c r="C364" s="37"/>
      <c r="D364" s="37"/>
      <c r="F364" s="37"/>
      <c r="G364" s="37"/>
    </row>
    <row r="365" spans="1:7" x14ac:dyDescent="0.5">
      <c r="A365" s="37"/>
      <c r="C365" s="37"/>
      <c r="D365" s="37"/>
      <c r="F365" s="37"/>
      <c r="G365" s="37"/>
    </row>
    <row r="366" spans="1:7" x14ac:dyDescent="0.5">
      <c r="A366" s="37"/>
      <c r="C366" s="37"/>
      <c r="D366" s="37"/>
      <c r="F366" s="37"/>
      <c r="G366" s="37"/>
    </row>
    <row r="367" spans="1:7" x14ac:dyDescent="0.5">
      <c r="A367" s="37"/>
      <c r="C367" s="37"/>
      <c r="D367" s="37"/>
      <c r="F367" s="37"/>
      <c r="G367" s="37"/>
    </row>
    <row r="368" spans="1:7" x14ac:dyDescent="0.5">
      <c r="A368" s="37"/>
      <c r="C368" s="37"/>
      <c r="D368" s="37"/>
      <c r="F368" s="37"/>
      <c r="G368" s="37"/>
    </row>
    <row r="369" spans="1:7" x14ac:dyDescent="0.5">
      <c r="A369" s="37"/>
      <c r="C369" s="37"/>
      <c r="D369" s="37"/>
      <c r="F369" s="37"/>
      <c r="G369" s="37"/>
    </row>
    <row r="370" spans="1:7" x14ac:dyDescent="0.5">
      <c r="A370" s="37"/>
      <c r="C370" s="37"/>
      <c r="D370" s="37"/>
      <c r="F370" s="37"/>
      <c r="G370" s="37"/>
    </row>
    <row r="371" spans="1:7" x14ac:dyDescent="0.5">
      <c r="A371" s="37"/>
      <c r="C371" s="37"/>
      <c r="D371" s="37"/>
      <c r="F371" s="37"/>
      <c r="G371" s="37"/>
    </row>
    <row r="372" spans="1:7" x14ac:dyDescent="0.5">
      <c r="A372" s="37"/>
      <c r="C372" s="37"/>
      <c r="D372" s="37"/>
      <c r="F372" s="37"/>
      <c r="G372" s="37"/>
    </row>
    <row r="373" spans="1:7" x14ac:dyDescent="0.5">
      <c r="A373" s="37"/>
      <c r="C373" s="37"/>
      <c r="D373" s="37"/>
      <c r="F373" s="37"/>
      <c r="G373" s="37"/>
    </row>
    <row r="374" spans="1:7" x14ac:dyDescent="0.5">
      <c r="A374" s="37"/>
      <c r="C374" s="37"/>
      <c r="D374" s="37"/>
      <c r="F374" s="37"/>
      <c r="G374" s="37"/>
    </row>
    <row r="375" spans="1:7" x14ac:dyDescent="0.5">
      <c r="A375" s="37"/>
      <c r="C375" s="37"/>
      <c r="D375" s="37"/>
      <c r="F375" s="37"/>
      <c r="G375" s="37"/>
    </row>
    <row r="376" spans="1:7" x14ac:dyDescent="0.5">
      <c r="A376" s="37"/>
      <c r="C376" s="37"/>
      <c r="D376" s="37"/>
      <c r="F376" s="37"/>
      <c r="G376" s="37"/>
    </row>
    <row r="377" spans="1:7" x14ac:dyDescent="0.5">
      <c r="A377" s="37"/>
      <c r="C377" s="37"/>
      <c r="D377" s="37"/>
      <c r="F377" s="37"/>
      <c r="G377" s="37"/>
    </row>
    <row r="378" spans="1:7" x14ac:dyDescent="0.5">
      <c r="A378" s="37"/>
      <c r="C378" s="37"/>
      <c r="D378" s="37"/>
      <c r="F378" s="37"/>
      <c r="G378" s="37"/>
    </row>
    <row r="379" spans="1:7" x14ac:dyDescent="0.5">
      <c r="A379" s="37"/>
      <c r="C379" s="37"/>
      <c r="D379" s="37"/>
      <c r="F379" s="37"/>
      <c r="G379" s="37"/>
    </row>
    <row r="380" spans="1:7" x14ac:dyDescent="0.5">
      <c r="A380" s="37"/>
      <c r="C380" s="37"/>
      <c r="D380" s="37"/>
      <c r="F380" s="37"/>
      <c r="G380" s="37"/>
    </row>
    <row r="381" spans="1:7" x14ac:dyDescent="0.5">
      <c r="A381" s="37"/>
      <c r="C381" s="37"/>
      <c r="D381" s="37"/>
      <c r="F381" s="37"/>
      <c r="G381" s="37"/>
    </row>
    <row r="382" spans="1:7" x14ac:dyDescent="0.5">
      <c r="A382" s="37"/>
      <c r="C382" s="37"/>
      <c r="D382" s="37"/>
      <c r="F382" s="37"/>
      <c r="G382" s="37"/>
    </row>
    <row r="383" spans="1:7" x14ac:dyDescent="0.5">
      <c r="A383" s="37"/>
      <c r="C383" s="37"/>
      <c r="D383" s="37"/>
      <c r="F383" s="37"/>
      <c r="G383" s="37"/>
    </row>
    <row r="384" spans="1:7" x14ac:dyDescent="0.5">
      <c r="A384" s="37"/>
      <c r="C384" s="37"/>
      <c r="D384" s="37"/>
      <c r="F384" s="37"/>
      <c r="G384" s="37"/>
    </row>
    <row r="385" spans="1:7" x14ac:dyDescent="0.5">
      <c r="A385" s="37"/>
      <c r="C385" s="37"/>
      <c r="D385" s="37"/>
      <c r="F385" s="37"/>
      <c r="G385" s="37"/>
    </row>
    <row r="386" spans="1:7" x14ac:dyDescent="0.5">
      <c r="A386" s="37"/>
      <c r="C386" s="37"/>
      <c r="D386" s="37"/>
      <c r="F386" s="37"/>
      <c r="G386" s="37"/>
    </row>
    <row r="387" spans="1:7" x14ac:dyDescent="0.5">
      <c r="A387" s="37"/>
      <c r="C387" s="37"/>
      <c r="D387" s="37"/>
      <c r="F387" s="37"/>
      <c r="G387" s="37"/>
    </row>
    <row r="388" spans="1:7" x14ac:dyDescent="0.5">
      <c r="A388" s="37"/>
      <c r="C388" s="37"/>
      <c r="D388" s="37"/>
      <c r="F388" s="37"/>
      <c r="G388" s="37"/>
    </row>
    <row r="389" spans="1:7" x14ac:dyDescent="0.5">
      <c r="A389" s="37"/>
      <c r="C389" s="37"/>
      <c r="D389" s="37"/>
      <c r="F389" s="37"/>
      <c r="G389" s="37"/>
    </row>
    <row r="390" spans="1:7" x14ac:dyDescent="0.5">
      <c r="A390" s="37"/>
      <c r="C390" s="37"/>
      <c r="D390" s="37"/>
      <c r="F390" s="37"/>
      <c r="G390" s="37"/>
    </row>
    <row r="391" spans="1:7" x14ac:dyDescent="0.5">
      <c r="A391" s="37"/>
      <c r="C391" s="37"/>
      <c r="D391" s="37"/>
      <c r="F391" s="37"/>
      <c r="G391" s="37"/>
    </row>
    <row r="392" spans="1:7" x14ac:dyDescent="0.5">
      <c r="A392" s="37"/>
      <c r="C392" s="37"/>
      <c r="D392" s="37"/>
      <c r="F392" s="37"/>
      <c r="G392" s="37"/>
    </row>
    <row r="393" spans="1:7" x14ac:dyDescent="0.5">
      <c r="A393" s="37"/>
      <c r="C393" s="37"/>
      <c r="D393" s="37"/>
      <c r="F393" s="37"/>
      <c r="G393" s="37"/>
    </row>
    <row r="394" spans="1:7" x14ac:dyDescent="0.5">
      <c r="A394" s="37"/>
      <c r="C394" s="37"/>
      <c r="D394" s="37"/>
      <c r="F394" s="37"/>
      <c r="G394" s="37"/>
    </row>
    <row r="395" spans="1:7" x14ac:dyDescent="0.5">
      <c r="A395" s="37"/>
      <c r="C395" s="37"/>
      <c r="D395" s="37"/>
      <c r="F395" s="37"/>
      <c r="G395" s="37"/>
    </row>
    <row r="396" spans="1:7" x14ac:dyDescent="0.5">
      <c r="A396" s="37"/>
      <c r="C396" s="37"/>
      <c r="D396" s="37"/>
      <c r="F396" s="37"/>
      <c r="G396" s="37"/>
    </row>
    <row r="397" spans="1:7" x14ac:dyDescent="0.5">
      <c r="A397" s="37"/>
      <c r="C397" s="37"/>
      <c r="D397" s="37"/>
      <c r="F397" s="37"/>
      <c r="G397" s="37"/>
    </row>
  </sheetData>
  <mergeCells count="2">
    <mergeCell ref="A1:I1"/>
    <mergeCell ref="A2:I2"/>
  </mergeCells>
  <phoneticPr fontId="2" type="noConversion"/>
  <pageMargins left="0.43307086614173229" right="0.19685039370078741" top="0.74803149606299213" bottom="0.51181102362204722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11AF-F8C0-4E63-9900-12891483A985}">
  <dimension ref="A1:I20"/>
  <sheetViews>
    <sheetView view="pageBreakPreview" zoomScaleNormal="100" zoomScaleSheetLayoutView="100" workbookViewId="0">
      <selection activeCell="C6" sqref="C6"/>
    </sheetView>
  </sheetViews>
  <sheetFormatPr defaultRowHeight="20.25" x14ac:dyDescent="0.35"/>
  <cols>
    <col min="1" max="1" width="6.625" style="25" bestFit="1" customWidth="1"/>
    <col min="2" max="2" width="31.75" style="1" customWidth="1"/>
    <col min="3" max="3" width="12.375" style="27" bestFit="1" customWidth="1"/>
    <col min="4" max="4" width="17.5" style="26" bestFit="1" customWidth="1"/>
    <col min="5" max="5" width="14" style="26" customWidth="1"/>
    <col min="6" max="6" width="22.5" style="26" bestFit="1" customWidth="1"/>
    <col min="7" max="7" width="14" style="1" customWidth="1"/>
    <col min="8" max="8" width="9.875" style="26" bestFit="1" customWidth="1"/>
    <col min="9" max="9" width="3.75" style="1" bestFit="1" customWidth="1"/>
    <col min="10" max="10" width="0" style="1" hidden="1" customWidth="1"/>
    <col min="11" max="16384" width="9" style="1"/>
  </cols>
  <sheetData>
    <row r="1" spans="1:9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x14ac:dyDescent="0.35">
      <c r="A2" s="33" t="s">
        <v>190</v>
      </c>
      <c r="B2" s="33"/>
      <c r="C2" s="33"/>
      <c r="D2" s="33"/>
      <c r="E2" s="33"/>
      <c r="F2" s="33"/>
      <c r="G2" s="33"/>
      <c r="H2" s="33"/>
      <c r="I2" s="33"/>
    </row>
    <row r="3" spans="1:9" x14ac:dyDescent="0.35">
      <c r="A3" s="2" t="s">
        <v>1</v>
      </c>
      <c r="B3" s="2" t="s">
        <v>191</v>
      </c>
      <c r="C3" s="3" t="s">
        <v>192</v>
      </c>
      <c r="D3" s="4" t="s">
        <v>193</v>
      </c>
      <c r="E3" s="4" t="s">
        <v>194</v>
      </c>
      <c r="F3" s="4" t="s">
        <v>195</v>
      </c>
      <c r="G3" s="34" t="s">
        <v>196</v>
      </c>
      <c r="H3" s="34"/>
      <c r="I3" s="34"/>
    </row>
    <row r="4" spans="1:9" x14ac:dyDescent="0.35">
      <c r="A4" s="5">
        <v>1</v>
      </c>
      <c r="B4" s="6" t="s">
        <v>197</v>
      </c>
      <c r="C4" s="7"/>
      <c r="D4" s="8"/>
      <c r="E4" s="8"/>
      <c r="F4" s="8"/>
      <c r="G4" s="9"/>
      <c r="H4" s="10"/>
      <c r="I4" s="11"/>
    </row>
    <row r="5" spans="1:9" x14ac:dyDescent="0.35">
      <c r="A5" s="5"/>
      <c r="B5" s="6" t="s">
        <v>198</v>
      </c>
      <c r="C5" s="7"/>
      <c r="D5" s="8"/>
      <c r="E5" s="8"/>
      <c r="F5" s="8"/>
      <c r="G5" s="9"/>
      <c r="H5" s="12"/>
      <c r="I5" s="11"/>
    </row>
    <row r="6" spans="1:9" x14ac:dyDescent="0.35">
      <c r="A6" s="5"/>
      <c r="B6" s="6" t="s">
        <v>199</v>
      </c>
      <c r="C6" s="7"/>
      <c r="D6" s="8"/>
      <c r="E6" s="8"/>
      <c r="F6" s="8"/>
      <c r="G6" s="9"/>
      <c r="H6" s="12"/>
      <c r="I6" s="11"/>
    </row>
    <row r="7" spans="1:9" x14ac:dyDescent="0.35">
      <c r="A7" s="5"/>
      <c r="B7" s="6" t="s">
        <v>200</v>
      </c>
      <c r="C7" s="7"/>
      <c r="D7" s="8"/>
      <c r="E7" s="8"/>
      <c r="F7" s="8"/>
      <c r="G7" s="9"/>
      <c r="H7" s="12"/>
      <c r="I7" s="11"/>
    </row>
    <row r="8" spans="1:9" x14ac:dyDescent="0.35">
      <c r="A8" s="5">
        <v>2</v>
      </c>
      <c r="B8" s="6" t="s">
        <v>201</v>
      </c>
      <c r="C8" s="7"/>
      <c r="D8" s="8"/>
      <c r="E8" s="8"/>
      <c r="F8" s="8"/>
      <c r="G8" s="9"/>
      <c r="H8" s="12"/>
      <c r="I8" s="11"/>
    </row>
    <row r="9" spans="1:9" x14ac:dyDescent="0.35">
      <c r="A9" s="5">
        <v>3</v>
      </c>
      <c r="B9" s="6" t="s">
        <v>202</v>
      </c>
      <c r="C9" s="13">
        <v>62</v>
      </c>
      <c r="D9" s="8">
        <v>4910375.12</v>
      </c>
      <c r="E9" s="8">
        <v>4855075.12</v>
      </c>
      <c r="F9" s="8">
        <v>4722365.12</v>
      </c>
      <c r="G9" s="14" t="s">
        <v>203</v>
      </c>
      <c r="H9" s="12">
        <f>E9-F9</f>
        <v>132710</v>
      </c>
      <c r="I9" s="15" t="s">
        <v>204</v>
      </c>
    </row>
    <row r="10" spans="1:9" x14ac:dyDescent="0.35">
      <c r="A10" s="35" t="s">
        <v>205</v>
      </c>
      <c r="B10" s="36"/>
      <c r="C10" s="16">
        <f>SUM(C5:C9)</f>
        <v>62</v>
      </c>
      <c r="D10" s="17">
        <f>SUM(D5:D9)</f>
        <v>4910375.12</v>
      </c>
      <c r="E10" s="17">
        <f>SUM(E5:E9)</f>
        <v>4855075.12</v>
      </c>
      <c r="F10" s="17">
        <f>SUM(F5:F9)</f>
        <v>4722365.12</v>
      </c>
      <c r="G10" s="18" t="s">
        <v>203</v>
      </c>
      <c r="H10" s="19">
        <f>SUM(H5:H9)</f>
        <v>132710</v>
      </c>
      <c r="I10" s="20" t="s">
        <v>204</v>
      </c>
    </row>
    <row r="11" spans="1:9" x14ac:dyDescent="0.35">
      <c r="A11" s="21"/>
      <c r="B11" s="22"/>
      <c r="C11" s="23"/>
      <c r="D11" s="24"/>
      <c r="E11" s="24"/>
      <c r="F11" s="24"/>
      <c r="G11" s="22"/>
      <c r="H11" s="24"/>
    </row>
    <row r="12" spans="1:9" x14ac:dyDescent="0.35">
      <c r="B12" s="31" t="s">
        <v>206</v>
      </c>
      <c r="C12" s="31"/>
      <c r="D12" s="31"/>
      <c r="E12" s="31"/>
    </row>
    <row r="13" spans="1:9" x14ac:dyDescent="0.35">
      <c r="B13" s="31" t="s">
        <v>207</v>
      </c>
      <c r="C13" s="31"/>
      <c r="D13" s="31"/>
      <c r="E13" s="31"/>
    </row>
    <row r="14" spans="1:9" x14ac:dyDescent="0.35">
      <c r="B14" s="31" t="s">
        <v>208</v>
      </c>
      <c r="C14" s="31"/>
      <c r="D14" s="31"/>
      <c r="E14" s="31"/>
    </row>
    <row r="17" spans="1:8" x14ac:dyDescent="0.35">
      <c r="A17" s="28" t="s">
        <v>209</v>
      </c>
      <c r="B17" s="28"/>
      <c r="C17" s="29" t="s">
        <v>209</v>
      </c>
      <c r="D17" s="29"/>
      <c r="E17" s="29"/>
      <c r="F17" s="30" t="s">
        <v>209</v>
      </c>
      <c r="G17" s="30"/>
      <c r="H17" s="30"/>
    </row>
    <row r="18" spans="1:8" x14ac:dyDescent="0.35">
      <c r="A18" s="28" t="s">
        <v>210</v>
      </c>
      <c r="B18" s="28"/>
      <c r="C18" s="29" t="s">
        <v>210</v>
      </c>
      <c r="D18" s="29"/>
      <c r="E18" s="29"/>
      <c r="F18" s="30" t="s">
        <v>211</v>
      </c>
      <c r="G18" s="30"/>
      <c r="H18" s="30"/>
    </row>
    <row r="19" spans="1:8" x14ac:dyDescent="0.35">
      <c r="A19" s="28" t="s">
        <v>212</v>
      </c>
      <c r="B19" s="28"/>
      <c r="C19" s="29" t="s">
        <v>213</v>
      </c>
      <c r="D19" s="29"/>
      <c r="E19" s="29"/>
      <c r="F19" s="30" t="s">
        <v>214</v>
      </c>
      <c r="G19" s="30"/>
      <c r="H19" s="30"/>
    </row>
    <row r="20" spans="1:8" x14ac:dyDescent="0.35">
      <c r="C20" s="29" t="s">
        <v>215</v>
      </c>
      <c r="D20" s="29"/>
      <c r="E20" s="29"/>
    </row>
  </sheetData>
  <mergeCells count="17">
    <mergeCell ref="B13:E13"/>
    <mergeCell ref="A1:I1"/>
    <mergeCell ref="A2:I2"/>
    <mergeCell ref="G3:I3"/>
    <mergeCell ref="A10:B10"/>
    <mergeCell ref="B12:E12"/>
    <mergeCell ref="A19:B19"/>
    <mergeCell ref="C19:E19"/>
    <mergeCell ref="F19:H19"/>
    <mergeCell ref="C20:E20"/>
    <mergeCell ref="B14:E14"/>
    <mergeCell ref="A17:B17"/>
    <mergeCell ref="C17:E17"/>
    <mergeCell ref="F17:H17"/>
    <mergeCell ref="A18:B18"/>
    <mergeCell ref="C18:E18"/>
    <mergeCell ref="F18:H1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Acer</cp:lastModifiedBy>
  <cp:lastPrinted>2026-04-21T04:36:23Z</cp:lastPrinted>
  <dcterms:created xsi:type="dcterms:W3CDTF">2020-07-13T02:47:19Z</dcterms:created>
  <dcterms:modified xsi:type="dcterms:W3CDTF">2026-05-12T02:39:24Z</dcterms:modified>
</cp:coreProperties>
</file>