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9\สขร.1\"/>
    </mc:Choice>
  </mc:AlternateContent>
  <xr:revisionPtr revIDLastSave="0" documentId="13_ncr:1_{5B224258-4981-4E9A-AA19-56508BF95173}" xr6:coauthVersionLast="47" xr6:coauthVersionMax="47" xr10:uidLastSave="{00000000-0000-0000-0000-000000000000}"/>
  <bookViews>
    <workbookView xWindow="-120" yWindow="-120" windowWidth="29040" windowHeight="15720" activeTab="1" xr2:uid="{3939A894-60CD-431E-ABD2-7E8D5FE0331E}"/>
  </bookViews>
  <sheets>
    <sheet name="สรุปผล" sheetId="5" r:id="rId1"/>
    <sheet name="งบหน้าสรุป" sheetId="7" r:id="rId2"/>
  </sheets>
  <definedNames>
    <definedName name="_xlnm.Print_Titles" localSheetId="0">สรุปผล!$3:$3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7" l="1"/>
  <c r="E9" i="7"/>
  <c r="D9" i="7"/>
  <c r="F32" i="5"/>
  <c r="K32" i="5"/>
  <c r="K13" i="5"/>
  <c r="K7" i="5"/>
  <c r="K11" i="5"/>
  <c r="K27" i="5"/>
  <c r="K26" i="5"/>
  <c r="G32" i="5"/>
  <c r="F10" i="7"/>
  <c r="D32" i="5"/>
  <c r="C32" i="5"/>
  <c r="G26" i="5"/>
  <c r="M27" i="5"/>
  <c r="G27" i="5"/>
  <c r="M26" i="5"/>
  <c r="G25" i="5"/>
  <c r="G24" i="5"/>
  <c r="G15" i="5"/>
  <c r="G14" i="5"/>
  <c r="G13" i="5"/>
  <c r="G12" i="5"/>
  <c r="G11" i="5"/>
  <c r="G10" i="5"/>
  <c r="G9" i="5"/>
  <c r="G8" i="5"/>
  <c r="C10" i="7"/>
  <c r="M25" i="5"/>
  <c r="D10" i="7" l="1"/>
  <c r="E10" i="7"/>
  <c r="G22" i="5"/>
  <c r="G21" i="5"/>
  <c r="G20" i="5"/>
  <c r="G19" i="5"/>
  <c r="G18" i="5"/>
  <c r="G17" i="5"/>
  <c r="G16" i="5"/>
  <c r="G23" i="5"/>
  <c r="G7" i="5"/>
  <c r="G6" i="5"/>
  <c r="G5" i="5"/>
  <c r="G4" i="5"/>
  <c r="H9" i="7" l="1"/>
  <c r="H10" i="7" s="1"/>
</calcChain>
</file>

<file path=xl/sharedStrings.xml><?xml version="1.0" encoding="utf-8"?>
<sst xmlns="http://schemas.openxmlformats.org/spreadsheetml/2006/main" count="164" uniqueCount="112">
  <si>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</si>
  <si>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</si>
  <si>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</si>
  <si>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ราคากลาง (บาท)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</si>
  <si>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</si>
  <si>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</si>
  <si>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</si>
  <si>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</si>
  <si>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</si>
  <si>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เฉพาะเจาะจง</t>
  </si>
  <si>
    <t>เลขที่และวันที่ของสัญญา หรือ ข้อตกลงในการซื้อหรือจ้าง</t>
  </si>
  <si>
    <t>นางบรรจง  สัตยโส        8,000.00 บาท</t>
  </si>
  <si>
    <t>นางสาวนิตยา  ดงสา      8,000.00 บาท</t>
  </si>
  <si>
    <t>นายสมรส  ทุมมา                    6,000.00 บาท</t>
  </si>
  <si>
    <t xml:space="preserve">       วงเงินที่จะซื้อ         หรือจ้าง (บาท)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</si>
  <si>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</si>
  <si>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</si>
  <si>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</si>
  <si>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</si>
  <si>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</si>
  <si>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</si>
  <si>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</si>
  <si>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</si>
  <si>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</si>
  <si>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</si>
  <si>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</si>
  <si>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</si>
  <si>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</si>
  <si>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</si>
  <si>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</si>
  <si>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</si>
  <si>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</si>
  <si>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</si>
  <si>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(นางพิชญาอร  คูตระกูล)</t>
  </si>
  <si>
    <t>(นางธิดารัตน์  สวามิชัย)</t>
  </si>
  <si>
    <t>(นายอภินันท์  มโนรมย์)</t>
  </si>
  <si>
    <t>ผู้อำนวยการกองการศึกษาฯ  รักษาราชการแทน</t>
  </si>
  <si>
    <t>ปลัดองค์การบริหารส่วนตำบลดอนมัน</t>
  </si>
  <si>
    <t>นายกองค์การบริหารส่วนตำบลดอนมัน</t>
  </si>
  <si>
    <t>ผู้อำนวยการกองคลัง</t>
  </si>
  <si>
    <t>นายชนะพงศ์  สอนกลาง    8,000.00 บาท</t>
  </si>
  <si>
    <t>นายบุญถม  โพธิ์ชัยเลิศ  8,000.00 บาท</t>
  </si>
  <si>
    <t>นายฉลอง  มั่นคง            8,000.00 บาท</t>
  </si>
  <si>
    <t>นายสำราญ  จันทาสูงเนิน  8,500.00 บาท</t>
  </si>
  <si>
    <t>สรุปผลการดำเนินการจัดซื้อจัดจ้าง  ประจำเดือนมิถุนายน  2569  ปีงบประมาณ พ.ศ.2569</t>
  </si>
  <si>
    <t>งบหน้าสรุปผลการจัดซื้อจัดจ้าง  ประจำเดือนมิถุนายน 2569  ปีงบประมาณ พ.ศ. 2569</t>
  </si>
  <si>
    <t>ได้นำข้อมูลเกี่ยวกับการจัดซื้อจัดจ้างตามแบบ สขร.1 ประจำเดือน มิถุนายน  2569</t>
  </si>
  <si>
    <t>ซื้อครุภัณฑ์สำนักงาน</t>
  </si>
  <si>
    <t xml:space="preserve">   ร้านลีอิเล็กทรอนิกส์                 91,000.00 บาท</t>
  </si>
  <si>
    <t>ใบสั่งซื้อ                เลขที่ 38/2569      วันที่  18 มิ.ย. 2569</t>
  </si>
  <si>
    <t>ซื้อวัสดุไฟฟ้าและวิทยุ</t>
  </si>
  <si>
    <t>ร้านแสงชัยโทรทัศน์การไฟฟ้า                          9,450.00 บาท</t>
  </si>
  <si>
    <t>ใบสั่งซื้อ                 เลขที่  39/2569     วันที่ 25 มิ.ย. 2569</t>
  </si>
  <si>
    <t>ซื้อวัสดุโครงการจิตอาสาต้านภัยแล้ง ปี 2569</t>
  </si>
  <si>
    <t xml:space="preserve">   ร้านสมพิศการค้า                 1,500.00 บาท</t>
  </si>
  <si>
    <t>ใบสั่งซื้อ                เลขที่  40/2569      วันที่ 26 มิ.ย. 2569</t>
  </si>
  <si>
    <t>ซื้อน้ำมันเชื้อเพลิงและหล่อลื่น</t>
  </si>
  <si>
    <t>ใบสั่งซื้อ                เลขที่ 41/2569      วันที่ 26 มิ.ย. 2569</t>
  </si>
  <si>
    <t>จ้างเหมาทำป้ายไวนิล</t>
  </si>
  <si>
    <t>โรงพิมพ์เทพประทาย                     576.00 บาท</t>
  </si>
  <si>
    <t>ใบสั่งจ้าง                เลขที่ 105/2569      วันที่ 8 มิ.ย. 2569</t>
  </si>
  <si>
    <t>จ้างเหมาสูบน้ำพร้อมน้ำมันเชื้อเพลิง</t>
  </si>
  <si>
    <t>ใบสั่งจ้าง                เลขที่ 106/2569      วันที่ 10 มิ.ย. 2569</t>
  </si>
  <si>
    <t>จ้างเหมาไถกลบบ่อขยะ</t>
  </si>
  <si>
    <t>นางบัวคำ  จันทาสูงเนิน         4,000.00 บาท</t>
  </si>
  <si>
    <t>นางบุญร่วม  จอดนอก              40,000.00 บาท</t>
  </si>
  <si>
    <t>ใบสั่งจ้าง                เลขที่ 107/2569      วันที่ 16 มิ.ย. 2569</t>
  </si>
  <si>
    <t>จ้างเหมาซ่อมแซมท่อระบายน้ำ คสล.คลองตลาดควาย ม.1  บ้านหนองอ้อ</t>
  </si>
  <si>
    <t>นางบุญร่วม  จอดนอก              26,500.00 บาท</t>
  </si>
  <si>
    <t>ใบสั่งจ้าง                เลขที่ 108/2569      วันที่ 17 มิ.ย. 2569</t>
  </si>
  <si>
    <t>จ้างเหมาซ่อมเครื่องพ่นหมอกควัน</t>
  </si>
  <si>
    <t>ร้าน 202 การ์เด้น          5,760.00 บาท</t>
  </si>
  <si>
    <t>ใบสั่งจ้าง                เลขที่ 109/2569      วันที่ 17 มิ.ย. 2569</t>
  </si>
  <si>
    <t>จ้างเหมาวางท่อระบายน้ำคอนกรีตไม่เสริมเหล็ก  ม.6      บ้านหนองยาง</t>
  </si>
  <si>
    <t>ร้านแสงชัยวัสดุก่อสร้าง     148,500.00 บาท</t>
  </si>
  <si>
    <t>ใบสั่งจ้าง                เลขที่ 110/2569      วันที่ 18 มิ.ย. 2569</t>
  </si>
  <si>
    <t>จ้างเหมาเวทีพร้อมเครื่องขยายเสียง</t>
  </si>
  <si>
    <t>นายแสงมณี  อุทกะ           12,000.00 บาท</t>
  </si>
  <si>
    <t>ใบสั่งจ้าง                เลขที่ 111/2569      วันที่ 26 มิ.ย. 2569</t>
  </si>
  <si>
    <t>จ้างเหมาจัดทำป้ายไวนิล โครงการจิตอาสาต้านภัยแล้ง</t>
  </si>
  <si>
    <t>โรงพิมพ์เทพประทาย                     4,100.00 บาท</t>
  </si>
  <si>
    <t>ใบสั่งจ้าง                เลขที่ 113/2569      วันที่ 26 มิ.ย. 2569</t>
  </si>
  <si>
    <t>จ้างเหมาบริการเก็บขยะ  ประจำเดือน ก.ค. 69</t>
  </si>
  <si>
    <t>จ้างเหมาบริการขับรถบรรทุกขยะ ประจำเดือน ก.ค. 69</t>
  </si>
  <si>
    <t>ใบสั่งจ้าง              เลขที่ 114/2569      วันที่ 30 มิ.ย. 2569</t>
  </si>
  <si>
    <t>จ้างเหมาดูแลสวน ประจำเดือน ก.ค. 69</t>
  </si>
  <si>
    <t>ใบสั่งจ้าง              เลขที่ 115/2569      วันที่ 30 มิ.ย. 2569</t>
  </si>
  <si>
    <t>ใบสั่งจ้าง              เลขที่ 116/2569      วันที่ 30 มิ.ย. 2569</t>
  </si>
  <si>
    <t>ใบสั่งจ้าง              เลขที่ 117/2569      วันที่ 30 มิ.ย. 2569</t>
  </si>
  <si>
    <t>ใบสั่งจ้าง              เลขที่ 118/2569      วันที่ 30 มิ.ย. 2569</t>
  </si>
  <si>
    <t>จ้างเหมาทำความสะอาดสำนักงาน ประจำเดือน ก.ค. 69</t>
  </si>
  <si>
    <t>ใบสั่งจ้าง              เลขที่ 119/2569      วันที่ 30 มิ.ย. 2569</t>
  </si>
  <si>
    <t>ใบสั่งจ้าง              เลขที่ 120/2569      วันที่ 30 มิ.ย. 2569</t>
  </si>
  <si>
    <t>จ้างเหมาทำความสะอาดสำนักงาน ประจำเดือน ก.ค 69</t>
  </si>
  <si>
    <t>จัดซื้อวัสดุเชื้อเพลิงและหล่อลื่น  ประจำเดือน มิ.ย. 69</t>
  </si>
  <si>
    <t xml:space="preserve"> ปั้มรวงทอง                      12,827.50 บาท</t>
  </si>
  <si>
    <t>สัญญาซื้อขาย     เลขที่ 11/2569         วันที่ 1 มิ.ย. 2569</t>
  </si>
  <si>
    <t>ซื้ออาหารเสริม (นม) ภาคเรียนที่ 1/2569  ประจำเดือน มิ.ย. 2569</t>
  </si>
  <si>
    <t>บริษัท แมรี่ แอน แดรี่ โปรดักส์ จำกัด                         60,212.88 บาท</t>
  </si>
  <si>
    <t>สัญญาซื้อขาย     เลขที่ 12/2569         วันที่ 1 มิ.ย. 2569</t>
  </si>
  <si>
    <t>ซื้ออาหารเสริม (นม) ภาคเรียนที่ 1/2569  ประจำเดือน ก.ค. - ต.ค. 2569 และช่วงปิดภาคเรียน</t>
  </si>
  <si>
    <t>บริษัท แมรี่ แอน แดรี่ โปรดักส์ จำกัด                         267,262.00 บาท</t>
  </si>
  <si>
    <t>สัญญาซื้อขาย     เลขที่ 13/2569         วันที่ 19 มิ.ย. 2569</t>
  </si>
  <si>
    <t>จ้างก่อสร้างถนนหินคลุก จากหนองผักกระเฉด - นานายสำลี  สุระศรี  ม.3 บ้านปลักแรต</t>
  </si>
  <si>
    <t>หจก.อึ้งทงอิก คอนสตรัคชั่น     376,500.00 บาท</t>
  </si>
  <si>
    <t>จ้างก่อสร้างถนนหินคลุก จากประปาหมู่บ้าน - สวนหม่อนไหม  ม.7 บ้านปลักแรต</t>
  </si>
  <si>
    <t>แสงชัย วัสดุก่อสร้าง             316,500.00 บาท</t>
  </si>
  <si>
    <t>สัญญาจ้างก่อสร้าง เลขที่ 6/2569         วันที่ 24 มิ.ย. 2569</t>
  </si>
  <si>
    <t>สัญญาจ้างก่อสร้าง เลขที่ 5/2569         วันที่ 24 มิ.ย. 2569</t>
  </si>
  <si>
    <t>บริษัท เค.เอ็น. ปิโตรเลียม จำกัด                         30,368.00 บาท</t>
  </si>
  <si>
    <t>ลงชื่อ.........................................................................</t>
  </si>
  <si>
    <t>ลงชื่อ..............................................................................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</si>
</sst>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  <font>
      <b/>
      <sz val="14"/>
      <color theme="1"/>
      <name val="CordiaUPC"/>
      <family val="2"/>
      <charset val="222"/>
    </font>
    <font>
      <sz val="14"/>
      <color theme="1"/>
      <name val="CordiaUPC"/>
      <family val="2"/>
      <charset val="222"/>
    </font>
    <font>
      <sz val="14"/>
      <name val="CordiaUPC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87" fontId="3" fillId="0" borderId="3" xfId="1" applyNumberFormat="1" applyFont="1" applyBorder="1" applyAlignment="1">
      <alignment horizontal="center"/>
    </xf>
    <xf numFmtId="43" fontId="3" fillId="0" borderId="3" xfId="1" applyFont="1" applyBorder="1"/>
    <xf numFmtId="0" fontId="3" fillId="0" borderId="4" xfId="0" applyFont="1" applyBorder="1"/>
    <xf numFmtId="43" fontId="3" fillId="0" borderId="5" xfId="1" applyFont="1" applyBorder="1"/>
    <xf numFmtId="0" fontId="3" fillId="0" borderId="6" xfId="0" applyFont="1" applyBorder="1"/>
    <xf numFmtId="43" fontId="3" fillId="0" borderId="0" xfId="1" applyFont="1" applyBorder="1"/>
    <xf numFmtId="0" fontId="3" fillId="0" borderId="3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0" fontId="2" fillId="0" borderId="7" xfId="0" applyFont="1" applyBorder="1" applyAlignment="1">
      <alignment horizontal="center"/>
    </xf>
    <xf numFmtId="43" fontId="2" fillId="0" borderId="9" xfId="1" applyFont="1" applyBorder="1"/>
    <xf numFmtId="0" fontId="2" fillId="0" borderId="8" xfId="0" applyFont="1" applyBorder="1"/>
    <xf numFmtId="0" fontId="2" fillId="0" borderId="0" xfId="0" applyFont="1"/>
    <xf numFmtId="187" fontId="2" fillId="0" borderId="0" xfId="1" applyNumberFormat="1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  <xf numFmtId="43" fontId="3" fillId="0" borderId="0" xfId="1" applyFont="1"/>
    <xf numFmtId="187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3" fontId="6" fillId="0" borderId="0" xfId="0" applyNumberFormat="1" applyFont="1"/>
    <xf numFmtId="0" fontId="6" fillId="0" borderId="0" xfId="0" applyFont="1" applyAlignment="1">
      <alignment horizontal="center"/>
    </xf>
    <xf numFmtId="43" fontId="6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35BA-82BD-42C7-906F-AD12534083E7}">
  <dimension ref="A1:M32"/>
  <sheetViews>
    <sheetView view="pageBreakPreview" topLeftCell="A25" zoomScaleNormal="100" zoomScaleSheetLayoutView="100" workbookViewId="0">
      <selection activeCell="F34" sqref="F34"/>
    </sheetView>
  </sheetViews>
  <sheetFormatPr defaultRowHeight="21.75" x14ac:dyDescent="0.5"/>
  <cols>
    <col min="1" max="1" width="6.125" style="47" bestFit="1" customWidth="1"/>
    <col min="2" max="2" width="22.375" style="38" customWidth="1"/>
    <col min="3" max="4" width="14" style="48" customWidth="1"/>
    <col min="5" max="5" width="10" style="38" bestFit="1" customWidth="1"/>
    <col min="6" max="6" width="19.625" style="38" customWidth="1"/>
    <col min="7" max="7" width="19.25" style="38" customWidth="1"/>
    <col min="8" max="8" width="13.75" style="38" customWidth="1"/>
    <col min="9" max="9" width="13.625" style="38" customWidth="1"/>
    <col min="10" max="10" width="9" style="38" hidden="1" customWidth="1"/>
    <col min="11" max="11" width="14.875" style="38" hidden="1" customWidth="1"/>
    <col min="12" max="12" width="9" style="38"/>
    <col min="13" max="13" width="0" style="38" hidden="1" customWidth="1"/>
    <col min="14" max="16384" width="9" style="38"/>
  </cols>
  <sheetData>
    <row r="1" spans="1:12" x14ac:dyDescent="0.5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12" x14ac:dyDescent="0.5">
      <c r="A2" s="37" t="s">
        <v>44</v>
      </c>
      <c r="B2" s="37"/>
      <c r="C2" s="37"/>
      <c r="D2" s="37"/>
      <c r="E2" s="37"/>
      <c r="F2" s="37"/>
      <c r="G2" s="37"/>
      <c r="H2" s="37"/>
      <c r="I2" s="37"/>
    </row>
    <row r="3" spans="1:12" ht="93" customHeight="1" x14ac:dyDescent="0.5">
      <c r="A3" s="39" t="s">
        <v>1</v>
      </c>
      <c r="B3" s="39" t="s">
        <v>2</v>
      </c>
      <c r="C3" s="40" t="s">
        <v>14</v>
      </c>
      <c r="D3" s="40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10</v>
      </c>
      <c r="J3" s="41"/>
      <c r="K3" s="41"/>
      <c r="L3" s="41"/>
    </row>
    <row r="4" spans="1:12" ht="93" customHeight="1" x14ac:dyDescent="0.5">
      <c r="A4" s="42">
        <v>1</v>
      </c>
      <c r="B4" s="43" t="s">
        <v>47</v>
      </c>
      <c r="C4" s="44">
        <v>91000</v>
      </c>
      <c r="D4" s="44">
        <v>91000</v>
      </c>
      <c r="E4" s="42" t="s">
        <v>9</v>
      </c>
      <c r="F4" s="43" t="s">
        <v>48</v>
      </c>
      <c r="G4" s="43" t="str">
        <f t="shared" ref="G4:G25" si="0">F4</f>
        <v xml:space="preserve">   ร้านลีอิเล็กทรอนิกส์                 91,000.00 บาท</v>
      </c>
      <c r="H4" s="43" t="s">
        <v>8</v>
      </c>
      <c r="I4" s="43" t="s">
        <v>49</v>
      </c>
    </row>
    <row r="5" spans="1:12" ht="93" customHeight="1" x14ac:dyDescent="0.5">
      <c r="A5" s="42">
        <v>2</v>
      </c>
      <c r="B5" s="43" t="s">
        <v>50</v>
      </c>
      <c r="C5" s="44">
        <v>9450</v>
      </c>
      <c r="D5" s="44">
        <v>9450</v>
      </c>
      <c r="E5" s="42" t="s">
        <v>9</v>
      </c>
      <c r="F5" s="43" t="s">
        <v>51</v>
      </c>
      <c r="G5" s="43" t="str">
        <f t="shared" si="0"/>
        <v>ร้านแสงชัยโทรทัศน์การไฟฟ้า                          9,450.00 บาท</v>
      </c>
      <c r="H5" s="43" t="s">
        <v>8</v>
      </c>
      <c r="I5" s="43" t="s">
        <v>52</v>
      </c>
    </row>
    <row r="6" spans="1:12" ht="93" customHeight="1" x14ac:dyDescent="0.5">
      <c r="A6" s="42">
        <v>3</v>
      </c>
      <c r="B6" s="43" t="s">
        <v>53</v>
      </c>
      <c r="C6" s="44">
        <v>1500</v>
      </c>
      <c r="D6" s="44">
        <v>1500</v>
      </c>
      <c r="E6" s="42" t="s">
        <v>9</v>
      </c>
      <c r="F6" s="43" t="s">
        <v>54</v>
      </c>
      <c r="G6" s="43" t="str">
        <f t="shared" si="0"/>
        <v xml:space="preserve">   ร้านสมพิศการค้า                 1,500.00 บาท</v>
      </c>
      <c r="H6" s="43" t="s">
        <v>8</v>
      </c>
      <c r="I6" s="43" t="s">
        <v>55</v>
      </c>
    </row>
    <row r="7" spans="1:12" ht="93" customHeight="1" x14ac:dyDescent="0.5">
      <c r="A7" s="42">
        <v>4</v>
      </c>
      <c r="B7" s="43" t="s">
        <v>56</v>
      </c>
      <c r="C7" s="44">
        <v>30808</v>
      </c>
      <c r="D7" s="44">
        <v>30808</v>
      </c>
      <c r="E7" s="42" t="s">
        <v>9</v>
      </c>
      <c r="F7" s="43" t="s">
        <v>109</v>
      </c>
      <c r="G7" s="43" t="str">
        <f t="shared" si="0"/>
        <v>บริษัท เค.เอ็น. ปิโตรเลียม จำกัด                         30,368.00 บาท</v>
      </c>
      <c r="H7" s="43" t="s">
        <v>8</v>
      </c>
      <c r="I7" s="43" t="s">
        <v>57</v>
      </c>
      <c r="K7" s="46">
        <f>D7-30368</f>
        <v>440</v>
      </c>
    </row>
    <row r="8" spans="1:12" ht="93" customHeight="1" x14ac:dyDescent="0.5">
      <c r="A8" s="42">
        <v>5</v>
      </c>
      <c r="B8" s="43" t="s">
        <v>58</v>
      </c>
      <c r="C8" s="44">
        <v>576</v>
      </c>
      <c r="D8" s="44">
        <v>576</v>
      </c>
      <c r="E8" s="42" t="s">
        <v>9</v>
      </c>
      <c r="F8" s="43" t="s">
        <v>59</v>
      </c>
      <c r="G8" s="43" t="str">
        <f t="shared" si="0"/>
        <v>โรงพิมพ์เทพประทาย                     576.00 บาท</v>
      </c>
      <c r="H8" s="43" t="s">
        <v>8</v>
      </c>
      <c r="I8" s="43" t="s">
        <v>60</v>
      </c>
    </row>
    <row r="9" spans="1:12" ht="93" customHeight="1" x14ac:dyDescent="0.5">
      <c r="A9" s="42">
        <v>6</v>
      </c>
      <c r="B9" s="43" t="s">
        <v>61</v>
      </c>
      <c r="C9" s="44">
        <v>40000</v>
      </c>
      <c r="D9" s="44">
        <v>40000</v>
      </c>
      <c r="E9" s="42" t="s">
        <v>9</v>
      </c>
      <c r="F9" s="43" t="s">
        <v>65</v>
      </c>
      <c r="G9" s="43" t="str">
        <f t="shared" si="0"/>
        <v>นางบุญร่วม  จอดนอก              40,000.00 บาท</v>
      </c>
      <c r="H9" s="43" t="s">
        <v>8</v>
      </c>
      <c r="I9" s="43" t="s">
        <v>62</v>
      </c>
    </row>
    <row r="10" spans="1:12" ht="93" customHeight="1" x14ac:dyDescent="0.5">
      <c r="A10" s="42">
        <v>7</v>
      </c>
      <c r="B10" s="43" t="s">
        <v>63</v>
      </c>
      <c r="C10" s="44">
        <v>4000</v>
      </c>
      <c r="D10" s="44">
        <v>4000</v>
      </c>
      <c r="E10" s="42" t="s">
        <v>9</v>
      </c>
      <c r="F10" s="43" t="s">
        <v>64</v>
      </c>
      <c r="G10" s="43" t="str">
        <f t="shared" si="0"/>
        <v>นางบัวคำ  จันทาสูงเนิน         4,000.00 บาท</v>
      </c>
      <c r="H10" s="43" t="s">
        <v>8</v>
      </c>
      <c r="I10" s="43" t="s">
        <v>66</v>
      </c>
    </row>
    <row r="11" spans="1:12" ht="93" customHeight="1" x14ac:dyDescent="0.5">
      <c r="A11" s="42">
        <v>8</v>
      </c>
      <c r="B11" s="43" t="s">
        <v>67</v>
      </c>
      <c r="C11" s="44">
        <v>26600</v>
      </c>
      <c r="D11" s="44">
        <v>26600</v>
      </c>
      <c r="E11" s="42" t="s">
        <v>9</v>
      </c>
      <c r="F11" s="43" t="s">
        <v>68</v>
      </c>
      <c r="G11" s="43" t="str">
        <f t="shared" si="0"/>
        <v>นางบุญร่วม  จอดนอก              26,500.00 บาท</v>
      </c>
      <c r="H11" s="43" t="s">
        <v>8</v>
      </c>
      <c r="I11" s="43" t="s">
        <v>69</v>
      </c>
      <c r="K11" s="46">
        <f>D11-26500</f>
        <v>100</v>
      </c>
    </row>
    <row r="12" spans="1:12" ht="93" customHeight="1" x14ac:dyDescent="0.5">
      <c r="A12" s="42">
        <v>9</v>
      </c>
      <c r="B12" s="43" t="s">
        <v>70</v>
      </c>
      <c r="C12" s="44">
        <v>5760</v>
      </c>
      <c r="D12" s="44">
        <v>5760</v>
      </c>
      <c r="E12" s="42" t="s">
        <v>9</v>
      </c>
      <c r="F12" s="43" t="s">
        <v>71</v>
      </c>
      <c r="G12" s="43" t="str">
        <f t="shared" si="0"/>
        <v>ร้าน 202 การ์เด้น          5,760.00 บาท</v>
      </c>
      <c r="H12" s="43" t="s">
        <v>8</v>
      </c>
      <c r="I12" s="43" t="s">
        <v>72</v>
      </c>
    </row>
    <row r="13" spans="1:12" ht="93" customHeight="1" x14ac:dyDescent="0.5">
      <c r="A13" s="42">
        <v>10</v>
      </c>
      <c r="B13" s="43" t="s">
        <v>73</v>
      </c>
      <c r="C13" s="44">
        <v>149600</v>
      </c>
      <c r="D13" s="44">
        <v>149600</v>
      </c>
      <c r="E13" s="42" t="s">
        <v>9</v>
      </c>
      <c r="F13" s="43" t="s">
        <v>74</v>
      </c>
      <c r="G13" s="43" t="str">
        <f t="shared" si="0"/>
        <v>ร้านแสงชัยวัสดุก่อสร้าง     148,500.00 บาท</v>
      </c>
      <c r="H13" s="43" t="s">
        <v>8</v>
      </c>
      <c r="I13" s="43" t="s">
        <v>75</v>
      </c>
      <c r="K13" s="46">
        <f>D13-148500</f>
        <v>1100</v>
      </c>
    </row>
    <row r="14" spans="1:12" ht="93" customHeight="1" x14ac:dyDescent="0.5">
      <c r="A14" s="42">
        <v>11</v>
      </c>
      <c r="B14" s="43" t="s">
        <v>76</v>
      </c>
      <c r="C14" s="44">
        <v>12000</v>
      </c>
      <c r="D14" s="44">
        <v>12000</v>
      </c>
      <c r="E14" s="42" t="s">
        <v>9</v>
      </c>
      <c r="F14" s="43" t="s">
        <v>77</v>
      </c>
      <c r="G14" s="43" t="str">
        <f t="shared" si="0"/>
        <v>นายแสงมณี  อุทกะ           12,000.00 บาท</v>
      </c>
      <c r="H14" s="43" t="s">
        <v>8</v>
      </c>
      <c r="I14" s="43" t="s">
        <v>78</v>
      </c>
    </row>
    <row r="15" spans="1:12" ht="93" customHeight="1" x14ac:dyDescent="0.5">
      <c r="A15" s="42">
        <v>12</v>
      </c>
      <c r="B15" s="43" t="s">
        <v>79</v>
      </c>
      <c r="C15" s="44">
        <v>4100</v>
      </c>
      <c r="D15" s="44">
        <v>4100</v>
      </c>
      <c r="E15" s="42" t="s">
        <v>9</v>
      </c>
      <c r="F15" s="43" t="s">
        <v>80</v>
      </c>
      <c r="G15" s="43" t="str">
        <f t="shared" si="0"/>
        <v>โรงพิมพ์เทพประทาย                     4,100.00 บาท</v>
      </c>
      <c r="H15" s="43" t="s">
        <v>8</v>
      </c>
      <c r="I15" s="43" t="s">
        <v>81</v>
      </c>
    </row>
    <row r="16" spans="1:12" ht="93" customHeight="1" x14ac:dyDescent="0.5">
      <c r="A16" s="42">
        <v>13</v>
      </c>
      <c r="B16" s="45" t="s">
        <v>82</v>
      </c>
      <c r="C16" s="44">
        <v>8000</v>
      </c>
      <c r="D16" s="44">
        <v>8000</v>
      </c>
      <c r="E16" s="42" t="s">
        <v>9</v>
      </c>
      <c r="F16" s="43" t="s">
        <v>40</v>
      </c>
      <c r="G16" s="43" t="str">
        <f t="shared" si="0"/>
        <v>นายชนะพงศ์  สอนกลาง    8,000.00 บาท</v>
      </c>
      <c r="H16" s="43" t="s">
        <v>8</v>
      </c>
      <c r="I16" s="43" t="s">
        <v>84</v>
      </c>
    </row>
    <row r="17" spans="1:13" ht="93" customHeight="1" x14ac:dyDescent="0.5">
      <c r="A17" s="42">
        <v>14</v>
      </c>
      <c r="B17" s="45" t="s">
        <v>82</v>
      </c>
      <c r="C17" s="44">
        <v>8000</v>
      </c>
      <c r="D17" s="44">
        <v>8000</v>
      </c>
      <c r="E17" s="42" t="s">
        <v>9</v>
      </c>
      <c r="F17" s="43" t="s">
        <v>41</v>
      </c>
      <c r="G17" s="43" t="str">
        <f t="shared" si="0"/>
        <v>นายบุญถม  โพธิ์ชัยเลิศ  8,000.00 บาท</v>
      </c>
      <c r="H17" s="43" t="s">
        <v>8</v>
      </c>
      <c r="I17" s="43" t="s">
        <v>86</v>
      </c>
    </row>
    <row r="18" spans="1:13" ht="93" customHeight="1" x14ac:dyDescent="0.5">
      <c r="A18" s="42">
        <v>15</v>
      </c>
      <c r="B18" s="45" t="s">
        <v>82</v>
      </c>
      <c r="C18" s="44">
        <v>8000</v>
      </c>
      <c r="D18" s="44">
        <v>8000</v>
      </c>
      <c r="E18" s="42" t="s">
        <v>9</v>
      </c>
      <c r="F18" s="43" t="s">
        <v>42</v>
      </c>
      <c r="G18" s="43" t="str">
        <f t="shared" si="0"/>
        <v>นายฉลอง  มั่นคง            8,000.00 บาท</v>
      </c>
      <c r="H18" s="43" t="s">
        <v>8</v>
      </c>
      <c r="I18" s="43" t="s">
        <v>87</v>
      </c>
    </row>
    <row r="19" spans="1:13" ht="93" customHeight="1" x14ac:dyDescent="0.5">
      <c r="A19" s="42">
        <v>16</v>
      </c>
      <c r="B19" s="43" t="s">
        <v>83</v>
      </c>
      <c r="C19" s="44">
        <v>8500</v>
      </c>
      <c r="D19" s="44">
        <v>8500</v>
      </c>
      <c r="E19" s="42" t="s">
        <v>9</v>
      </c>
      <c r="F19" s="43" t="s">
        <v>43</v>
      </c>
      <c r="G19" s="43" t="str">
        <f t="shared" si="0"/>
        <v>นายสำราญ  จันทาสูงเนิน  8,500.00 บาท</v>
      </c>
      <c r="H19" s="43" t="s">
        <v>8</v>
      </c>
      <c r="I19" s="43" t="s">
        <v>88</v>
      </c>
    </row>
    <row r="20" spans="1:13" ht="93" customHeight="1" x14ac:dyDescent="0.5">
      <c r="A20" s="42">
        <v>17</v>
      </c>
      <c r="B20" s="43" t="s">
        <v>85</v>
      </c>
      <c r="C20" s="44">
        <v>6000</v>
      </c>
      <c r="D20" s="44">
        <v>6000</v>
      </c>
      <c r="E20" s="42" t="s">
        <v>9</v>
      </c>
      <c r="F20" s="43" t="s">
        <v>13</v>
      </c>
      <c r="G20" s="43" t="str">
        <f t="shared" si="0"/>
        <v>นายสมรส  ทุมมา                    6,000.00 บาท</v>
      </c>
      <c r="H20" s="43" t="s">
        <v>8</v>
      </c>
      <c r="I20" s="43" t="s">
        <v>89</v>
      </c>
    </row>
    <row r="21" spans="1:13" ht="93" customHeight="1" x14ac:dyDescent="0.5">
      <c r="A21" s="42">
        <v>18</v>
      </c>
      <c r="B21" s="43" t="s">
        <v>90</v>
      </c>
      <c r="C21" s="44">
        <v>8000</v>
      </c>
      <c r="D21" s="44">
        <v>8000</v>
      </c>
      <c r="E21" s="42" t="s">
        <v>9</v>
      </c>
      <c r="F21" s="43" t="s">
        <v>11</v>
      </c>
      <c r="G21" s="43" t="str">
        <f t="shared" si="0"/>
        <v>นางบรรจง  สัตยโส        8,000.00 บาท</v>
      </c>
      <c r="H21" s="43" t="s">
        <v>8</v>
      </c>
      <c r="I21" s="43" t="s">
        <v>91</v>
      </c>
    </row>
    <row r="22" spans="1:13" ht="93" customHeight="1" x14ac:dyDescent="0.5">
      <c r="A22" s="42">
        <v>19</v>
      </c>
      <c r="B22" s="43" t="s">
        <v>93</v>
      </c>
      <c r="C22" s="44">
        <v>8000</v>
      </c>
      <c r="D22" s="44">
        <v>8000</v>
      </c>
      <c r="E22" s="42" t="s">
        <v>9</v>
      </c>
      <c r="F22" s="43" t="s">
        <v>12</v>
      </c>
      <c r="G22" s="43" t="str">
        <f t="shared" si="0"/>
        <v>นางสาวนิตยา  ดงสา      8,000.00 บาท</v>
      </c>
      <c r="H22" s="43" t="s">
        <v>8</v>
      </c>
      <c r="I22" s="43" t="s">
        <v>92</v>
      </c>
    </row>
    <row r="23" spans="1:13" ht="93" customHeight="1" x14ac:dyDescent="0.5">
      <c r="A23" s="42">
        <v>20</v>
      </c>
      <c r="B23" s="43" t="s">
        <v>94</v>
      </c>
      <c r="C23" s="44">
        <v>12827.5</v>
      </c>
      <c r="D23" s="44">
        <v>12827.5</v>
      </c>
      <c r="E23" s="42" t="s">
        <v>9</v>
      </c>
      <c r="F23" s="43" t="s">
        <v>95</v>
      </c>
      <c r="G23" s="43" t="str">
        <f t="shared" si="0"/>
        <v xml:space="preserve"> ปั้มรวงทอง                      12,827.50 บาท</v>
      </c>
      <c r="H23" s="43" t="s">
        <v>8</v>
      </c>
      <c r="I23" s="43" t="s">
        <v>96</v>
      </c>
    </row>
    <row r="24" spans="1:13" ht="93" customHeight="1" x14ac:dyDescent="0.5">
      <c r="A24" s="42">
        <v>21</v>
      </c>
      <c r="B24" s="43" t="s">
        <v>97</v>
      </c>
      <c r="C24" s="44">
        <v>60212.88</v>
      </c>
      <c r="D24" s="44">
        <v>60212.88</v>
      </c>
      <c r="E24" s="42" t="s">
        <v>9</v>
      </c>
      <c r="F24" s="43" t="s">
        <v>98</v>
      </c>
      <c r="G24" s="43" t="str">
        <f t="shared" si="0"/>
        <v>บริษัท แมรี่ แอน แดรี่ โปรดักส์ จำกัด                         60,212.88 บาท</v>
      </c>
      <c r="H24" s="43" t="s">
        <v>8</v>
      </c>
      <c r="I24" s="43" t="s">
        <v>99</v>
      </c>
    </row>
    <row r="25" spans="1:13" ht="93" customHeight="1" x14ac:dyDescent="0.5">
      <c r="A25" s="42">
        <v>22</v>
      </c>
      <c r="B25" s="43" t="s">
        <v>100</v>
      </c>
      <c r="C25" s="44">
        <v>267262</v>
      </c>
      <c r="D25" s="44">
        <v>267262</v>
      </c>
      <c r="E25" s="42" t="s">
        <v>9</v>
      </c>
      <c r="F25" s="43" t="s">
        <v>101</v>
      </c>
      <c r="G25" s="43" t="str">
        <f t="shared" ref="G25" si="1">F25</f>
        <v>บริษัท แมรี่ แอน แดรี่ โปรดักส์ จำกัด                         267,262.00 บาท</v>
      </c>
      <c r="H25" s="43" t="s">
        <v>8</v>
      </c>
      <c r="I25" s="43" t="s">
        <v>102</v>
      </c>
      <c r="K25" s="46"/>
      <c r="M25" s="46">
        <f>D25-498000</f>
        <v>-230738</v>
      </c>
    </row>
    <row r="26" spans="1:13" ht="93" customHeight="1" x14ac:dyDescent="0.5">
      <c r="A26" s="42">
        <v>23</v>
      </c>
      <c r="B26" s="43" t="s">
        <v>103</v>
      </c>
      <c r="C26" s="44">
        <v>384400</v>
      </c>
      <c r="D26" s="44">
        <v>380300</v>
      </c>
      <c r="E26" s="42" t="s">
        <v>9</v>
      </c>
      <c r="F26" s="43" t="s">
        <v>104</v>
      </c>
      <c r="G26" s="43" t="str">
        <f>F26</f>
        <v>หจก.อึ้งทงอิก คอนสตรัคชั่น     376,500.00 บาท</v>
      </c>
      <c r="H26" s="43" t="s">
        <v>8</v>
      </c>
      <c r="I26" s="43" t="s">
        <v>108</v>
      </c>
      <c r="K26" s="46">
        <f>D26-376500</f>
        <v>3800</v>
      </c>
      <c r="M26" s="46">
        <f t="shared" ref="M26:M27" si="2">D26-498000</f>
        <v>-117700</v>
      </c>
    </row>
    <row r="27" spans="1:13" ht="93" customHeight="1" x14ac:dyDescent="0.5">
      <c r="A27" s="42">
        <v>24</v>
      </c>
      <c r="B27" s="43" t="s">
        <v>105</v>
      </c>
      <c r="C27" s="44">
        <v>322100</v>
      </c>
      <c r="D27" s="44">
        <v>319600</v>
      </c>
      <c r="E27" s="42" t="s">
        <v>9</v>
      </c>
      <c r="F27" s="43" t="s">
        <v>106</v>
      </c>
      <c r="G27" s="43" t="str">
        <f t="shared" ref="G26:G27" si="3">F27</f>
        <v>แสงชัย วัสดุก่อสร้าง             316,500.00 บาท</v>
      </c>
      <c r="H27" s="43" t="s">
        <v>8</v>
      </c>
      <c r="I27" s="43" t="s">
        <v>107</v>
      </c>
      <c r="K27" s="46">
        <f>D27-316500</f>
        <v>3100</v>
      </c>
      <c r="M27" s="46">
        <f t="shared" si="2"/>
        <v>-178400</v>
      </c>
    </row>
    <row r="32" spans="1:13" x14ac:dyDescent="0.5">
      <c r="C32" s="48">
        <f>SUM(C4:C27)</f>
        <v>1476696.38</v>
      </c>
      <c r="D32" s="48">
        <f t="shared" ref="D32:I32" si="4">SUM(D4:D27)</f>
        <v>1470096.38</v>
      </c>
      <c r="E32" s="48"/>
      <c r="F32" s="48">
        <f>91000+9450+1500+30368+576+40000+4000+26500+5760+148500+12000+4100+8000+8000+8000+8500+6000+8000+8000+12827.5+60212.88+267262+376500+316500</f>
        <v>1461556.38</v>
      </c>
      <c r="G32" s="48">
        <f>D32-F32</f>
        <v>8540</v>
      </c>
      <c r="H32" s="48"/>
      <c r="I32" s="48"/>
      <c r="K32" s="48">
        <f>SUM(K4:K27)</f>
        <v>8540</v>
      </c>
    </row>
  </sheetData>
  <mergeCells count="2">
    <mergeCell ref="A1:I1"/>
    <mergeCell ref="A2:I2"/>
  </mergeCells>
  <phoneticPr fontId="8" type="noConversion"/>
  <pageMargins left="0.39370078740157483" right="0.1968503937007874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688D-7EAF-419E-B5F7-AF59B5F88DE8}">
  <dimension ref="A1:I20"/>
  <sheetViews>
    <sheetView tabSelected="1" view="pageBreakPreview" zoomScaleNormal="100" zoomScaleSheetLayoutView="100" workbookViewId="0">
      <selection activeCell="E22" sqref="E22"/>
    </sheetView>
  </sheetViews>
  <sheetFormatPr defaultRowHeight="20.25" x14ac:dyDescent="0.35"/>
  <cols>
    <col min="1" max="1" width="6.5" style="25" bestFit="1" customWidth="1"/>
    <col min="2" max="2" width="30.75" style="2" customWidth="1"/>
    <col min="3" max="3" width="12.25" style="27" bestFit="1" customWidth="1"/>
    <col min="4" max="4" width="17.375" style="26" bestFit="1" customWidth="1"/>
    <col min="5" max="5" width="14" style="26" customWidth="1"/>
    <col min="6" max="6" width="22.375" style="26" bestFit="1" customWidth="1"/>
    <col min="7" max="7" width="14" style="2" customWidth="1"/>
    <col min="8" max="8" width="11.25" style="26" bestFit="1" customWidth="1"/>
    <col min="9" max="9" width="3.75" style="2" bestFit="1" customWidth="1"/>
    <col min="10" max="16384" width="9" style="2"/>
  </cols>
  <sheetData>
    <row r="1" spans="1:9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x14ac:dyDescent="0.35">
      <c r="A2" s="33" t="s">
        <v>45</v>
      </c>
      <c r="B2" s="33"/>
      <c r="C2" s="33"/>
      <c r="D2" s="33"/>
      <c r="E2" s="33"/>
      <c r="F2" s="33"/>
      <c r="G2" s="33"/>
      <c r="H2" s="33"/>
      <c r="I2" s="33"/>
    </row>
    <row r="3" spans="1:9" x14ac:dyDescent="0.35">
      <c r="A3" s="3" t="s">
        <v>1</v>
      </c>
      <c r="B3" s="3" t="s">
        <v>15</v>
      </c>
      <c r="C3" s="4" t="s">
        <v>16</v>
      </c>
      <c r="D3" s="5" t="s">
        <v>17</v>
      </c>
      <c r="E3" s="5" t="s">
        <v>18</v>
      </c>
      <c r="F3" s="5" t="s">
        <v>19</v>
      </c>
      <c r="G3" s="34" t="s">
        <v>20</v>
      </c>
      <c r="H3" s="34"/>
      <c r="I3" s="34"/>
    </row>
    <row r="4" spans="1:9" x14ac:dyDescent="0.35">
      <c r="A4" s="6">
        <v>1</v>
      </c>
      <c r="B4" s="7" t="s">
        <v>21</v>
      </c>
      <c r="C4" s="8"/>
      <c r="D4" s="9"/>
      <c r="E4" s="9"/>
      <c r="F4" s="9"/>
      <c r="G4" s="10"/>
      <c r="H4" s="11"/>
      <c r="I4" s="12"/>
    </row>
    <row r="5" spans="1:9" x14ac:dyDescent="0.35">
      <c r="A5" s="6"/>
      <c r="B5" s="7" t="s">
        <v>22</v>
      </c>
      <c r="C5" s="8"/>
      <c r="D5" s="9"/>
      <c r="E5" s="9"/>
      <c r="F5" s="9"/>
      <c r="G5" s="10"/>
      <c r="H5" s="13"/>
      <c r="I5" s="12"/>
    </row>
    <row r="6" spans="1:9" x14ac:dyDescent="0.35">
      <c r="A6" s="6"/>
      <c r="B6" s="7" t="s">
        <v>23</v>
      </c>
      <c r="C6" s="14"/>
      <c r="D6" s="9"/>
      <c r="E6" s="9"/>
      <c r="F6" s="9"/>
      <c r="G6" s="10"/>
      <c r="H6" s="13"/>
      <c r="I6" s="12"/>
    </row>
    <row r="7" spans="1:9" x14ac:dyDescent="0.35">
      <c r="A7" s="6"/>
      <c r="B7" s="7" t="s">
        <v>24</v>
      </c>
      <c r="C7" s="8"/>
      <c r="D7" s="9"/>
      <c r="E7" s="9"/>
      <c r="F7" s="9"/>
      <c r="G7" s="10"/>
      <c r="H7" s="13"/>
      <c r="I7" s="12"/>
    </row>
    <row r="8" spans="1:9" x14ac:dyDescent="0.35">
      <c r="A8" s="6">
        <v>2</v>
      </c>
      <c r="B8" s="7" t="s">
        <v>25</v>
      </c>
      <c r="C8" s="8"/>
      <c r="D8" s="9"/>
      <c r="E8" s="9"/>
      <c r="F8" s="9"/>
      <c r="G8" s="10"/>
      <c r="H8" s="13"/>
      <c r="I8" s="12"/>
    </row>
    <row r="9" spans="1:9" x14ac:dyDescent="0.35">
      <c r="A9" s="6">
        <v>3</v>
      </c>
      <c r="B9" s="7" t="s">
        <v>26</v>
      </c>
      <c r="C9" s="14">
        <v>24</v>
      </c>
      <c r="D9" s="9">
        <f>สรุปผล!C32</f>
        <v>1476696.38</v>
      </c>
      <c r="E9" s="9">
        <f>สรุปผล!D32</f>
        <v>1470096.38</v>
      </c>
      <c r="F9" s="9">
        <f>สรุปผล!F32</f>
        <v>1461556.38</v>
      </c>
      <c r="G9" s="15" t="s">
        <v>27</v>
      </c>
      <c r="H9" s="13">
        <f>E9-F9</f>
        <v>8540</v>
      </c>
      <c r="I9" s="16" t="s">
        <v>28</v>
      </c>
    </row>
    <row r="10" spans="1:9" x14ac:dyDescent="0.35">
      <c r="A10" s="35" t="s">
        <v>29</v>
      </c>
      <c r="B10" s="36"/>
      <c r="C10" s="17">
        <f>SUM(C5:C9)</f>
        <v>24</v>
      </c>
      <c r="D10" s="18">
        <f>SUM(D5:D9)</f>
        <v>1476696.38</v>
      </c>
      <c r="E10" s="18">
        <f>SUM(E5:E9)</f>
        <v>1470096.38</v>
      </c>
      <c r="F10" s="18">
        <f>SUM(F5:F9)</f>
        <v>1461556.38</v>
      </c>
      <c r="G10" s="19" t="s">
        <v>27</v>
      </c>
      <c r="H10" s="20">
        <f>SUM(H5:H9)</f>
        <v>8540</v>
      </c>
      <c r="I10" s="21" t="s">
        <v>28</v>
      </c>
    </row>
    <row r="11" spans="1:9" x14ac:dyDescent="0.35">
      <c r="A11" s="1"/>
      <c r="B11" s="22"/>
      <c r="C11" s="23"/>
      <c r="D11" s="24"/>
      <c r="E11" s="24"/>
      <c r="F11" s="24"/>
      <c r="G11" s="22"/>
      <c r="H11" s="24"/>
    </row>
    <row r="12" spans="1:9" x14ac:dyDescent="0.35">
      <c r="B12" s="32" t="s">
        <v>46</v>
      </c>
      <c r="C12" s="32"/>
      <c r="D12" s="32"/>
      <c r="E12" s="32"/>
    </row>
    <row r="13" spans="1:9" x14ac:dyDescent="0.35">
      <c r="B13" s="32" t="s">
        <v>30</v>
      </c>
      <c r="C13" s="32"/>
      <c r="D13" s="32"/>
      <c r="E13" s="32"/>
    </row>
    <row r="14" spans="1:9" x14ac:dyDescent="0.35">
      <c r="B14" s="32" t="s">
        <v>31</v>
      </c>
      <c r="C14" s="32"/>
      <c r="D14" s="32"/>
      <c r="E14" s="32"/>
    </row>
    <row r="17" spans="1:8" x14ac:dyDescent="0.35">
      <c r="A17" s="29" t="s">
        <v>110</v>
      </c>
      <c r="B17" s="29"/>
      <c r="C17" s="30" t="s">
        <v>111</v>
      </c>
      <c r="D17" s="30"/>
      <c r="E17" s="30"/>
      <c r="F17" s="31" t="s">
        <v>32</v>
      </c>
      <c r="G17" s="31"/>
      <c r="H17" s="31"/>
    </row>
    <row r="18" spans="1:8" x14ac:dyDescent="0.35">
      <c r="A18" s="29" t="s">
        <v>33</v>
      </c>
      <c r="B18" s="29"/>
      <c r="C18" s="30" t="s">
        <v>34</v>
      </c>
      <c r="D18" s="30"/>
      <c r="E18" s="30"/>
      <c r="F18" s="31" t="s">
        <v>35</v>
      </c>
      <c r="G18" s="31"/>
      <c r="H18" s="31"/>
    </row>
    <row r="19" spans="1:8" x14ac:dyDescent="0.35">
      <c r="A19" s="29" t="s">
        <v>36</v>
      </c>
      <c r="B19" s="29"/>
      <c r="C19" s="30" t="s">
        <v>37</v>
      </c>
      <c r="D19" s="30"/>
      <c r="E19" s="30"/>
      <c r="F19" s="31" t="s">
        <v>38</v>
      </c>
      <c r="G19" s="31"/>
      <c r="H19" s="31"/>
    </row>
    <row r="20" spans="1:8" x14ac:dyDescent="0.35">
      <c r="A20" s="29" t="s">
        <v>39</v>
      </c>
      <c r="B20" s="29"/>
      <c r="F20" s="31"/>
      <c r="G20" s="31"/>
      <c r="H20" s="31"/>
    </row>
  </sheetData>
  <mergeCells count="18">
    <mergeCell ref="B13:E13"/>
    <mergeCell ref="A1:I1"/>
    <mergeCell ref="A2:I2"/>
    <mergeCell ref="G3:I3"/>
    <mergeCell ref="A10:B10"/>
    <mergeCell ref="B12:E12"/>
    <mergeCell ref="B14:E14"/>
    <mergeCell ref="A17:B17"/>
    <mergeCell ref="C17:E17"/>
    <mergeCell ref="F17:H17"/>
    <mergeCell ref="A18:B18"/>
    <mergeCell ref="C18:E18"/>
    <mergeCell ref="F18:H18"/>
    <mergeCell ref="A19:B19"/>
    <mergeCell ref="C19:E19"/>
    <mergeCell ref="F19:H19"/>
    <mergeCell ref="A20:B20"/>
    <mergeCell ref="F20:H2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2026-07-09T04:06:32Z</cp:lastPrinted>
  <dcterms:created xsi:type="dcterms:W3CDTF">2025-05-02T04:00:59Z</dcterms:created>
  <dcterms:modified xsi:type="dcterms:W3CDTF">2026-07-09T04:08:07Z</dcterms:modified>
</cp:coreProperties>
</file>